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sm/Desktop/"/>
    </mc:Choice>
  </mc:AlternateContent>
  <xr:revisionPtr revIDLastSave="0" documentId="8_{DEBEBFE3-C1BA-E441-A509-2667DC72E3A5}" xr6:coauthVersionLast="47" xr6:coauthVersionMax="47" xr10:uidLastSave="{00000000-0000-0000-0000-000000000000}"/>
  <bookViews>
    <workbookView xWindow="0" yWindow="740" windowWidth="29400" windowHeight="16960" xr2:uid="{1723520E-0C16-D048-843B-DF443AF46B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8" i="1" l="1"/>
  <c r="X37" i="1"/>
  <c r="X36" i="1"/>
  <c r="X35" i="1"/>
  <c r="X34" i="1"/>
  <c r="W39" i="1"/>
  <c r="X28" i="1"/>
  <c r="X27" i="1"/>
  <c r="X26" i="1"/>
  <c r="X25" i="1"/>
  <c r="X24" i="1"/>
  <c r="X29" i="1" s="1"/>
  <c r="W29" i="1"/>
  <c r="P38" i="1"/>
  <c r="P39" i="1" s="1"/>
  <c r="P37" i="1"/>
  <c r="P36" i="1"/>
  <c r="P35" i="1"/>
  <c r="P34" i="1"/>
  <c r="O39" i="1"/>
  <c r="H38" i="1"/>
  <c r="H37" i="1"/>
  <c r="H36" i="1"/>
  <c r="H39" i="1" s="1"/>
  <c r="H35" i="1"/>
  <c r="H34" i="1"/>
  <c r="G39" i="1"/>
  <c r="H24" i="1"/>
  <c r="H25" i="1"/>
  <c r="P28" i="1"/>
  <c r="P27" i="1"/>
  <c r="P26" i="1"/>
  <c r="P25" i="1"/>
  <c r="P24" i="1"/>
  <c r="O29" i="1"/>
  <c r="H28" i="1"/>
  <c r="H27" i="1"/>
  <c r="H26" i="1"/>
  <c r="G29" i="1"/>
  <c r="P18" i="1"/>
  <c r="P16" i="1"/>
  <c r="P15" i="1"/>
  <c r="P17" i="1"/>
  <c r="P14" i="1"/>
  <c r="O19" i="1"/>
  <c r="H18" i="1"/>
  <c r="H17" i="1"/>
  <c r="H16" i="1"/>
  <c r="H15" i="1"/>
  <c r="H14" i="1"/>
  <c r="P9" i="1"/>
  <c r="O9" i="1"/>
  <c r="G19" i="1"/>
  <c r="H9" i="1"/>
  <c r="G9" i="1"/>
  <c r="X39" i="1" l="1"/>
  <c r="P29" i="1"/>
  <c r="H19" i="1"/>
  <c r="H29" i="1"/>
  <c r="P19" i="1"/>
</calcChain>
</file>

<file path=xl/sharedStrings.xml><?xml version="1.0" encoding="utf-8"?>
<sst xmlns="http://schemas.openxmlformats.org/spreadsheetml/2006/main" count="123" uniqueCount="12">
  <si>
    <t>Počet pasažierov</t>
  </si>
  <si>
    <t>Počet únikových východov</t>
  </si>
  <si>
    <t>Nie</t>
  </si>
  <si>
    <t>Čas evakuácie [s]</t>
  </si>
  <si>
    <t>Počet zachránených pasažierov</t>
  </si>
  <si>
    <t>Priemer</t>
  </si>
  <si>
    <t>Počet sedadiel</t>
  </si>
  <si>
    <t>Ano</t>
  </si>
  <si>
    <t>Požiar</t>
  </si>
  <si>
    <t>Poziar pri motore na lavej strane s 0.01 pravdepodobnostou</t>
  </si>
  <si>
    <t>Poziar v zadnej casti s 0.1 pravdepodobnostou</t>
  </si>
  <si>
    <t>Poziar v strednej casti lietadla s 1 pravdepodobnostou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</si>
</sst>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1" fillId="2" borderId="2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2" xfId="0" applyFill="1" applyBorder="1"/>
    <xf numFmtId="0" fontId="0" fillId="3" borderId="9" xfId="0" applyFill="1" applyBorder="1"/>
    <xf numFmtId="0" fontId="1" fillId="2" borderId="9" xfId="0" applyFont="1" applyFill="1" applyBorder="1"/>
    <xf numFmtId="0" fontId="0" fillId="3" borderId="5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A97B8-21E3-9D4F-99E9-9D8ED9750F71}">
  <dimension ref="B3:X39"/>
  <sheetViews>
    <sheetView showGridLines="0" tabSelected="1" workbookViewId="0">
      <selection activeCell="X45" sqref="X45"/>
    </sheetView>
  </sheetViews>
  <sheetFormatPr baseColWidth="10" defaultRowHeight="16" x14ac:dyDescent="0.2"/>
  <cols>
    <col min="3" max="3" width="13" bestFit="1" customWidth="1"/>
    <col min="4" max="4" width="14.83203125" bestFit="1" customWidth="1"/>
    <col min="5" max="5" width="23" bestFit="1" customWidth="1"/>
    <col min="6" max="6" width="6.33203125" bestFit="1" customWidth="1"/>
    <col min="7" max="7" width="15" bestFit="1" customWidth="1"/>
    <col min="8" max="8" width="27" bestFit="1" customWidth="1"/>
    <col min="11" max="11" width="13.1640625" bestFit="1" customWidth="1"/>
    <col min="12" max="12" width="15.1640625" bestFit="1" customWidth="1"/>
    <col min="13" max="13" width="23.5" bestFit="1" customWidth="1"/>
    <col min="14" max="14" width="6.33203125" bestFit="1" customWidth="1"/>
    <col min="15" max="15" width="15.33203125" bestFit="1" customWidth="1"/>
    <col min="16" max="16" width="27.5" bestFit="1" customWidth="1"/>
    <col min="19" max="19" width="13.1640625" bestFit="1" customWidth="1"/>
    <col min="20" max="20" width="15.1640625" bestFit="1" customWidth="1"/>
    <col min="21" max="21" width="23.5" bestFit="1" customWidth="1"/>
    <col min="22" max="22" width="6.33203125" bestFit="1" customWidth="1"/>
    <col min="23" max="23" width="15.33203125" bestFit="1" customWidth="1"/>
    <col min="24" max="24" width="27.5" bestFit="1" customWidth="1"/>
  </cols>
  <sheetData>
    <row r="3" spans="2:16" x14ac:dyDescent="0.2">
      <c r="B3" s="3"/>
      <c r="C3" s="2" t="s">
        <v>6</v>
      </c>
      <c r="D3" s="2" t="s">
        <v>0</v>
      </c>
      <c r="E3" s="3" t="s">
        <v>1</v>
      </c>
      <c r="F3" s="3" t="s">
        <v>8</v>
      </c>
      <c r="G3" s="3" t="s">
        <v>3</v>
      </c>
      <c r="H3" s="3" t="s">
        <v>4</v>
      </c>
      <c r="J3" s="3"/>
      <c r="K3" s="2" t="s">
        <v>6</v>
      </c>
      <c r="L3" s="2" t="s">
        <v>0</v>
      </c>
      <c r="M3" s="3" t="s">
        <v>1</v>
      </c>
      <c r="N3" s="3" t="s">
        <v>8</v>
      </c>
      <c r="O3" s="3" t="s">
        <v>3</v>
      </c>
      <c r="P3" s="3" t="s">
        <v>4</v>
      </c>
    </row>
    <row r="4" spans="2:16" x14ac:dyDescent="0.2">
      <c r="B4" s="3">
        <v>1</v>
      </c>
      <c r="C4" s="8">
        <v>189</v>
      </c>
      <c r="D4" s="8">
        <v>177</v>
      </c>
      <c r="E4" s="5">
        <v>6</v>
      </c>
      <c r="F4" s="5" t="s">
        <v>2</v>
      </c>
      <c r="G4" s="5">
        <v>93</v>
      </c>
      <c r="H4" s="5">
        <v>177</v>
      </c>
      <c r="J4" s="3">
        <v>1</v>
      </c>
      <c r="K4" s="8">
        <v>174</v>
      </c>
      <c r="L4" s="8">
        <v>174</v>
      </c>
      <c r="M4" s="5">
        <v>12</v>
      </c>
      <c r="N4" s="5" t="s">
        <v>2</v>
      </c>
      <c r="O4" s="5">
        <v>42</v>
      </c>
      <c r="P4" s="5">
        <v>174</v>
      </c>
    </row>
    <row r="5" spans="2:16" x14ac:dyDescent="0.2">
      <c r="B5" s="3">
        <v>2</v>
      </c>
      <c r="C5" s="8">
        <v>189</v>
      </c>
      <c r="D5" s="8">
        <v>177</v>
      </c>
      <c r="E5" s="5">
        <v>6</v>
      </c>
      <c r="F5" s="5" t="s">
        <v>2</v>
      </c>
      <c r="G5" s="5">
        <v>100</v>
      </c>
      <c r="H5" s="5">
        <v>177</v>
      </c>
      <c r="J5" s="3">
        <v>2</v>
      </c>
      <c r="K5" s="8">
        <v>174</v>
      </c>
      <c r="L5" s="8">
        <v>174</v>
      </c>
      <c r="M5" s="5">
        <v>12</v>
      </c>
      <c r="N5" s="5" t="s">
        <v>2</v>
      </c>
      <c r="O5" s="5">
        <v>43</v>
      </c>
      <c r="P5" s="5">
        <v>174</v>
      </c>
    </row>
    <row r="6" spans="2:16" x14ac:dyDescent="0.2">
      <c r="B6" s="3">
        <v>3</v>
      </c>
      <c r="C6" s="8">
        <v>189</v>
      </c>
      <c r="D6" s="8">
        <v>177</v>
      </c>
      <c r="E6" s="5">
        <v>6</v>
      </c>
      <c r="F6" s="5" t="s">
        <v>2</v>
      </c>
      <c r="G6" s="5">
        <v>102</v>
      </c>
      <c r="H6" s="5">
        <v>177</v>
      </c>
      <c r="J6" s="3">
        <v>3</v>
      </c>
      <c r="K6" s="8">
        <v>174</v>
      </c>
      <c r="L6" s="8">
        <v>174</v>
      </c>
      <c r="M6" s="5">
        <v>12</v>
      </c>
      <c r="N6" s="5" t="s">
        <v>2</v>
      </c>
      <c r="O6" s="5">
        <v>41</v>
      </c>
      <c r="P6" s="5">
        <v>174</v>
      </c>
    </row>
    <row r="7" spans="2:16" x14ac:dyDescent="0.2">
      <c r="B7" s="3">
        <v>4</v>
      </c>
      <c r="C7" s="8">
        <v>189</v>
      </c>
      <c r="D7" s="8">
        <v>177</v>
      </c>
      <c r="E7" s="5">
        <v>6</v>
      </c>
      <c r="F7" s="5" t="s">
        <v>2</v>
      </c>
      <c r="G7" s="5">
        <v>90</v>
      </c>
      <c r="H7" s="5">
        <v>177</v>
      </c>
      <c r="J7" s="3">
        <v>4</v>
      </c>
      <c r="K7" s="8">
        <v>174</v>
      </c>
      <c r="L7" s="8">
        <v>174</v>
      </c>
      <c r="M7" s="5">
        <v>12</v>
      </c>
      <c r="N7" s="5" t="s">
        <v>2</v>
      </c>
      <c r="O7" s="5">
        <v>40</v>
      </c>
      <c r="P7" s="5">
        <v>174</v>
      </c>
    </row>
    <row r="8" spans="2:16" ht="17" thickBot="1" x14ac:dyDescent="0.25">
      <c r="B8" s="3">
        <v>5</v>
      </c>
      <c r="C8" s="8">
        <v>189</v>
      </c>
      <c r="D8" s="8">
        <v>177</v>
      </c>
      <c r="E8" s="5">
        <v>6</v>
      </c>
      <c r="F8" s="5" t="s">
        <v>2</v>
      </c>
      <c r="G8" s="6">
        <v>88</v>
      </c>
      <c r="H8" s="6">
        <v>177</v>
      </c>
      <c r="J8" s="3">
        <v>5</v>
      </c>
      <c r="K8" s="8">
        <v>174</v>
      </c>
      <c r="L8" s="8">
        <v>174</v>
      </c>
      <c r="M8" s="5">
        <v>12</v>
      </c>
      <c r="N8" s="5" t="s">
        <v>2</v>
      </c>
      <c r="O8" s="6">
        <v>39</v>
      </c>
      <c r="P8" s="5">
        <v>174</v>
      </c>
    </row>
    <row r="9" spans="2:16" ht="17" thickBot="1" x14ac:dyDescent="0.25">
      <c r="B9" s="4" t="s">
        <v>5</v>
      </c>
      <c r="C9" s="1"/>
      <c r="G9" s="7">
        <f>AVERAGE(G4:G8)</f>
        <v>94.6</v>
      </c>
      <c r="H9" s="7">
        <f>AVERAGE(H4:H8)</f>
        <v>177</v>
      </c>
      <c r="J9" s="4" t="s">
        <v>5</v>
      </c>
      <c r="K9" s="1"/>
      <c r="O9" s="7">
        <f>AVERAGE(O4:O8)</f>
        <v>41</v>
      </c>
      <c r="P9" s="7">
        <f>AVERAGE(P4:P8)</f>
        <v>174</v>
      </c>
    </row>
    <row r="10" spans="2:16" ht="17" thickBot="1" x14ac:dyDescent="0.25"/>
    <row r="11" spans="2:16" ht="17" thickBot="1" x14ac:dyDescent="0.25">
      <c r="B11" s="12" t="s">
        <v>9</v>
      </c>
      <c r="C11" s="13"/>
      <c r="D11" s="13"/>
      <c r="E11" s="14"/>
    </row>
    <row r="13" spans="2:16" x14ac:dyDescent="0.2">
      <c r="B13" s="3"/>
      <c r="C13" s="2" t="s">
        <v>6</v>
      </c>
      <c r="D13" s="2" t="s">
        <v>0</v>
      </c>
      <c r="E13" s="3" t="s">
        <v>1</v>
      </c>
      <c r="F13" s="3" t="s">
        <v>8</v>
      </c>
      <c r="G13" s="3" t="s">
        <v>3</v>
      </c>
      <c r="H13" s="3" t="s">
        <v>4</v>
      </c>
      <c r="J13" s="3"/>
      <c r="K13" s="2" t="s">
        <v>6</v>
      </c>
      <c r="L13" s="2" t="s">
        <v>0</v>
      </c>
      <c r="M13" s="3" t="s">
        <v>1</v>
      </c>
      <c r="N13" s="3" t="s">
        <v>8</v>
      </c>
      <c r="O13" s="3" t="s">
        <v>3</v>
      </c>
      <c r="P13" s="3" t="s">
        <v>4</v>
      </c>
    </row>
    <row r="14" spans="2:16" x14ac:dyDescent="0.2">
      <c r="B14" s="3">
        <v>1</v>
      </c>
      <c r="C14" s="8">
        <v>189</v>
      </c>
      <c r="D14" s="8">
        <v>177</v>
      </c>
      <c r="E14" s="5">
        <v>6</v>
      </c>
      <c r="F14" s="5" t="s">
        <v>7</v>
      </c>
      <c r="G14" s="5">
        <v>111</v>
      </c>
      <c r="H14" s="5">
        <f>177-6</f>
        <v>171</v>
      </c>
      <c r="J14" s="3">
        <v>1</v>
      </c>
      <c r="K14" s="8">
        <v>174</v>
      </c>
      <c r="L14" s="8">
        <v>174</v>
      </c>
      <c r="M14" s="5">
        <v>12</v>
      </c>
      <c r="N14" s="5" t="s">
        <v>7</v>
      </c>
      <c r="O14" s="5">
        <v>41</v>
      </c>
      <c r="P14" s="5">
        <f>174-1</f>
        <v>173</v>
      </c>
    </row>
    <row r="15" spans="2:16" x14ac:dyDescent="0.2">
      <c r="B15" s="3">
        <v>2</v>
      </c>
      <c r="C15" s="8">
        <v>189</v>
      </c>
      <c r="D15" s="8">
        <v>177</v>
      </c>
      <c r="E15" s="5">
        <v>6</v>
      </c>
      <c r="F15" s="5" t="s">
        <v>7</v>
      </c>
      <c r="G15" s="5">
        <v>101</v>
      </c>
      <c r="H15" s="5">
        <f>177-10</f>
        <v>167</v>
      </c>
      <c r="J15" s="3">
        <v>2</v>
      </c>
      <c r="K15" s="8">
        <v>174</v>
      </c>
      <c r="L15" s="8">
        <v>174</v>
      </c>
      <c r="M15" s="5">
        <v>12</v>
      </c>
      <c r="N15" s="5" t="s">
        <v>7</v>
      </c>
      <c r="O15" s="5">
        <v>49</v>
      </c>
      <c r="P15" s="5">
        <f>174-3</f>
        <v>171</v>
      </c>
    </row>
    <row r="16" spans="2:16" x14ac:dyDescent="0.2">
      <c r="B16" s="3">
        <v>3</v>
      </c>
      <c r="C16" s="8">
        <v>189</v>
      </c>
      <c r="D16" s="8">
        <v>177</v>
      </c>
      <c r="E16" s="5">
        <v>6</v>
      </c>
      <c r="F16" s="5" t="s">
        <v>7</v>
      </c>
      <c r="G16" s="5">
        <v>96</v>
      </c>
      <c r="H16" s="5">
        <f>177-4</f>
        <v>173</v>
      </c>
      <c r="J16" s="3">
        <v>3</v>
      </c>
      <c r="K16" s="8">
        <v>174</v>
      </c>
      <c r="L16" s="8">
        <v>174</v>
      </c>
      <c r="M16" s="5">
        <v>12</v>
      </c>
      <c r="N16" s="5" t="s">
        <v>7</v>
      </c>
      <c r="O16" s="5">
        <v>41</v>
      </c>
      <c r="P16" s="5">
        <f>174-1</f>
        <v>173</v>
      </c>
    </row>
    <row r="17" spans="2:24" x14ac:dyDescent="0.2">
      <c r="B17" s="3">
        <v>4</v>
      </c>
      <c r="C17" s="8">
        <v>189</v>
      </c>
      <c r="D17" s="8">
        <v>177</v>
      </c>
      <c r="E17" s="5">
        <v>6</v>
      </c>
      <c r="F17" s="5" t="s">
        <v>7</v>
      </c>
      <c r="G17" s="5">
        <v>99</v>
      </c>
      <c r="H17" s="5">
        <f>177-12</f>
        <v>165</v>
      </c>
      <c r="J17" s="3">
        <v>4</v>
      </c>
      <c r="K17" s="8">
        <v>174</v>
      </c>
      <c r="L17" s="8">
        <v>174</v>
      </c>
      <c r="M17" s="5">
        <v>12</v>
      </c>
      <c r="N17" s="5" t="s">
        <v>7</v>
      </c>
      <c r="O17" s="5">
        <v>41</v>
      </c>
      <c r="P17" s="5">
        <f t="shared" ref="P17" si="0">174-1</f>
        <v>173</v>
      </c>
    </row>
    <row r="18" spans="2:24" ht="17" thickBot="1" x14ac:dyDescent="0.25">
      <c r="B18" s="3">
        <v>5</v>
      </c>
      <c r="C18" s="8">
        <v>189</v>
      </c>
      <c r="D18" s="8">
        <v>177</v>
      </c>
      <c r="E18" s="5">
        <v>6</v>
      </c>
      <c r="F18" s="5" t="s">
        <v>7</v>
      </c>
      <c r="G18" s="6">
        <v>98</v>
      </c>
      <c r="H18" s="5">
        <f>177-1</f>
        <v>176</v>
      </c>
      <c r="J18" s="3">
        <v>5</v>
      </c>
      <c r="K18" s="8">
        <v>174</v>
      </c>
      <c r="L18" s="8">
        <v>174</v>
      </c>
      <c r="M18" s="5">
        <v>12</v>
      </c>
      <c r="N18" s="5" t="s">
        <v>7</v>
      </c>
      <c r="O18" s="6">
        <v>41</v>
      </c>
      <c r="P18" s="5">
        <f>174-2</f>
        <v>172</v>
      </c>
    </row>
    <row r="19" spans="2:24" ht="17" thickBot="1" x14ac:dyDescent="0.25">
      <c r="B19" s="4" t="s">
        <v>5</v>
      </c>
      <c r="C19" s="1"/>
      <c r="G19" s="7">
        <f>AVERAGE(G14:G18)</f>
        <v>101</v>
      </c>
      <c r="H19" s="7">
        <f>ROUNDDOWN(AVERAGE(H14:H18),0)</f>
        <v>170</v>
      </c>
      <c r="J19" s="4" t="s">
        <v>5</v>
      </c>
      <c r="K19" s="1"/>
      <c r="O19" s="7">
        <f>AVERAGE(O14:O18)</f>
        <v>42.6</v>
      </c>
      <c r="P19" s="7">
        <f>ROUNDDOWN(AVERAGE(P14:P18),0)</f>
        <v>172</v>
      </c>
    </row>
    <row r="20" spans="2:24" ht="17" thickBot="1" x14ac:dyDescent="0.25"/>
    <row r="21" spans="2:24" ht="17" thickBot="1" x14ac:dyDescent="0.25">
      <c r="B21" s="12" t="s">
        <v>10</v>
      </c>
      <c r="C21" s="13"/>
      <c r="D21" s="13"/>
      <c r="E21" s="14"/>
    </row>
    <row r="23" spans="2:24" x14ac:dyDescent="0.2">
      <c r="B23" s="3"/>
      <c r="C23" s="2" t="s">
        <v>6</v>
      </c>
      <c r="D23" s="2" t="s">
        <v>0</v>
      </c>
      <c r="E23" s="3" t="s">
        <v>1</v>
      </c>
      <c r="F23" s="3" t="s">
        <v>8</v>
      </c>
      <c r="G23" s="3" t="s">
        <v>3</v>
      </c>
      <c r="H23" s="3" t="s">
        <v>4</v>
      </c>
      <c r="J23" s="3"/>
      <c r="K23" s="2" t="s">
        <v>6</v>
      </c>
      <c r="L23" s="2" t="s">
        <v>0</v>
      </c>
      <c r="M23" s="3" t="s">
        <v>1</v>
      </c>
      <c r="N23" s="10" t="s">
        <v>8</v>
      </c>
      <c r="O23" s="3" t="s">
        <v>3</v>
      </c>
      <c r="P23" s="3" t="s">
        <v>4</v>
      </c>
      <c r="R23" s="3"/>
      <c r="S23" s="2" t="s">
        <v>6</v>
      </c>
      <c r="T23" s="2" t="s">
        <v>0</v>
      </c>
      <c r="U23" s="3" t="s">
        <v>1</v>
      </c>
      <c r="V23" s="10" t="s">
        <v>8</v>
      </c>
      <c r="W23" s="3" t="s">
        <v>3</v>
      </c>
      <c r="X23" s="3" t="s">
        <v>4</v>
      </c>
    </row>
    <row r="24" spans="2:24" x14ac:dyDescent="0.2">
      <c r="B24" s="3">
        <v>1</v>
      </c>
      <c r="C24" s="8">
        <v>189</v>
      </c>
      <c r="D24" s="8">
        <v>177</v>
      </c>
      <c r="E24" s="5">
        <v>6</v>
      </c>
      <c r="F24" s="5" t="s">
        <v>7</v>
      </c>
      <c r="G24" s="5">
        <v>64</v>
      </c>
      <c r="H24" s="5">
        <f>177-92</f>
        <v>85</v>
      </c>
      <c r="J24" s="3">
        <v>1</v>
      </c>
      <c r="K24" s="8">
        <v>174</v>
      </c>
      <c r="L24" s="8">
        <v>174</v>
      </c>
      <c r="M24" s="5">
        <v>12</v>
      </c>
      <c r="N24" s="9" t="s">
        <v>7</v>
      </c>
      <c r="O24" s="5">
        <v>40</v>
      </c>
      <c r="P24" s="5">
        <f>174-43</f>
        <v>131</v>
      </c>
      <c r="R24" s="3">
        <v>1</v>
      </c>
      <c r="S24" s="8">
        <v>174</v>
      </c>
      <c r="T24" s="8">
        <v>87</v>
      </c>
      <c r="U24" s="5">
        <v>12</v>
      </c>
      <c r="V24" s="9" t="s">
        <v>7</v>
      </c>
      <c r="W24" s="5">
        <v>21</v>
      </c>
      <c r="X24" s="5">
        <f>87-4</f>
        <v>83</v>
      </c>
    </row>
    <row r="25" spans="2:24" x14ac:dyDescent="0.2">
      <c r="B25" s="3">
        <v>2</v>
      </c>
      <c r="C25" s="8">
        <v>189</v>
      </c>
      <c r="D25" s="8">
        <v>177</v>
      </c>
      <c r="E25" s="5">
        <v>6</v>
      </c>
      <c r="F25" s="5" t="s">
        <v>7</v>
      </c>
      <c r="G25" s="5">
        <v>63</v>
      </c>
      <c r="H25" s="5">
        <f>177-83</f>
        <v>94</v>
      </c>
      <c r="J25" s="3">
        <v>2</v>
      </c>
      <c r="K25" s="8">
        <v>174</v>
      </c>
      <c r="L25" s="8">
        <v>174</v>
      </c>
      <c r="M25" s="5">
        <v>12</v>
      </c>
      <c r="N25" s="9" t="s">
        <v>7</v>
      </c>
      <c r="O25" s="5">
        <v>30</v>
      </c>
      <c r="P25" s="5">
        <f>174-44</f>
        <v>130</v>
      </c>
      <c r="R25" s="3">
        <v>2</v>
      </c>
      <c r="S25" s="8">
        <v>174</v>
      </c>
      <c r="T25" s="8">
        <v>87</v>
      </c>
      <c r="U25" s="5">
        <v>12</v>
      </c>
      <c r="V25" s="9" t="s">
        <v>7</v>
      </c>
      <c r="W25" s="5">
        <v>25</v>
      </c>
      <c r="X25" s="5">
        <f>87-10</f>
        <v>77</v>
      </c>
    </row>
    <row r="26" spans="2:24" x14ac:dyDescent="0.2">
      <c r="B26" s="3">
        <v>3</v>
      </c>
      <c r="C26" s="8">
        <v>189</v>
      </c>
      <c r="D26" s="8">
        <v>177</v>
      </c>
      <c r="E26" s="5">
        <v>6</v>
      </c>
      <c r="F26" s="5" t="s">
        <v>7</v>
      </c>
      <c r="G26" s="5">
        <v>49</v>
      </c>
      <c r="H26" s="5">
        <f>177-104</f>
        <v>73</v>
      </c>
      <c r="J26" s="3">
        <v>3</v>
      </c>
      <c r="K26" s="8">
        <v>174</v>
      </c>
      <c r="L26" s="8">
        <v>174</v>
      </c>
      <c r="M26" s="5">
        <v>12</v>
      </c>
      <c r="N26" s="9" t="s">
        <v>7</v>
      </c>
      <c r="O26" s="5">
        <v>35</v>
      </c>
      <c r="P26" s="5">
        <f>174-43</f>
        <v>131</v>
      </c>
      <c r="R26" s="3">
        <v>3</v>
      </c>
      <c r="S26" s="8">
        <v>174</v>
      </c>
      <c r="T26" s="8">
        <v>87</v>
      </c>
      <c r="U26" s="5">
        <v>12</v>
      </c>
      <c r="V26" s="9" t="s">
        <v>7</v>
      </c>
      <c r="W26" s="5">
        <v>23</v>
      </c>
      <c r="X26" s="5">
        <f>87-12</f>
        <v>75</v>
      </c>
    </row>
    <row r="27" spans="2:24" x14ac:dyDescent="0.2">
      <c r="B27" s="3">
        <v>4</v>
      </c>
      <c r="C27" s="8">
        <v>189</v>
      </c>
      <c r="D27" s="8">
        <v>177</v>
      </c>
      <c r="E27" s="5">
        <v>6</v>
      </c>
      <c r="F27" s="5" t="s">
        <v>7</v>
      </c>
      <c r="G27" s="5">
        <v>53</v>
      </c>
      <c r="H27" s="5">
        <f>177-97</f>
        <v>80</v>
      </c>
      <c r="J27" s="3">
        <v>4</v>
      </c>
      <c r="K27" s="8">
        <v>174</v>
      </c>
      <c r="L27" s="8">
        <v>174</v>
      </c>
      <c r="M27" s="5">
        <v>12</v>
      </c>
      <c r="N27" s="9" t="s">
        <v>7</v>
      </c>
      <c r="O27" s="5">
        <v>33</v>
      </c>
      <c r="P27" s="5">
        <f>174-31</f>
        <v>143</v>
      </c>
      <c r="R27" s="3">
        <v>4</v>
      </c>
      <c r="S27" s="8">
        <v>174</v>
      </c>
      <c r="T27" s="8">
        <v>87</v>
      </c>
      <c r="U27" s="5">
        <v>12</v>
      </c>
      <c r="V27" s="9" t="s">
        <v>7</v>
      </c>
      <c r="W27" s="5">
        <v>22</v>
      </c>
      <c r="X27" s="5">
        <f>87-5</f>
        <v>82</v>
      </c>
    </row>
    <row r="28" spans="2:24" ht="17" thickBot="1" x14ac:dyDescent="0.25">
      <c r="B28" s="3">
        <v>5</v>
      </c>
      <c r="C28" s="8">
        <v>189</v>
      </c>
      <c r="D28" s="8">
        <v>177</v>
      </c>
      <c r="E28" s="5">
        <v>6</v>
      </c>
      <c r="F28" s="5" t="s">
        <v>7</v>
      </c>
      <c r="G28" s="6">
        <v>55</v>
      </c>
      <c r="H28" s="5">
        <f>177-87</f>
        <v>90</v>
      </c>
      <c r="J28" s="3">
        <v>5</v>
      </c>
      <c r="K28" s="8">
        <v>174</v>
      </c>
      <c r="L28" s="8">
        <v>174</v>
      </c>
      <c r="M28" s="5">
        <v>12</v>
      </c>
      <c r="N28" s="9" t="s">
        <v>7</v>
      </c>
      <c r="O28" s="6">
        <v>30</v>
      </c>
      <c r="P28" s="6">
        <f>174-40</f>
        <v>134</v>
      </c>
      <c r="R28" s="3">
        <v>5</v>
      </c>
      <c r="S28" s="8">
        <v>174</v>
      </c>
      <c r="T28" s="8">
        <v>87</v>
      </c>
      <c r="U28" s="5">
        <v>12</v>
      </c>
      <c r="V28" s="9" t="s">
        <v>7</v>
      </c>
      <c r="W28" s="6">
        <v>20</v>
      </c>
      <c r="X28" s="5">
        <f>87-6</f>
        <v>81</v>
      </c>
    </row>
    <row r="29" spans="2:24" ht="17" thickBot="1" x14ac:dyDescent="0.25">
      <c r="B29" s="4" t="s">
        <v>5</v>
      </c>
      <c r="C29" s="1"/>
      <c r="G29" s="7">
        <f>AVERAGE(G24:G28)</f>
        <v>56.8</v>
      </c>
      <c r="H29" s="7">
        <f>ROUNDDOWN(AVERAGE(H24:H28),0)</f>
        <v>84</v>
      </c>
      <c r="J29" s="4" t="s">
        <v>5</v>
      </c>
      <c r="K29" s="1"/>
      <c r="O29" s="7">
        <f>AVERAGE(O24:O28)</f>
        <v>33.6</v>
      </c>
      <c r="P29" s="11">
        <f>ROUNDDOWN(AVERAGE(P24:P28),0)</f>
        <v>133</v>
      </c>
      <c r="R29" s="4" t="s">
        <v>5</v>
      </c>
      <c r="S29" s="1"/>
      <c r="W29" s="7">
        <f>AVERAGE(W24:W28)</f>
        <v>22.2</v>
      </c>
      <c r="X29" s="11">
        <f>ROUNDDOWN(AVERAGE(X24:X28),0)</f>
        <v>79</v>
      </c>
    </row>
    <row r="30" spans="2:24" ht="17" thickBot="1" x14ac:dyDescent="0.25"/>
    <row r="31" spans="2:24" ht="17" thickBot="1" x14ac:dyDescent="0.25">
      <c r="B31" s="12" t="s">
        <v>11</v>
      </c>
      <c r="C31" s="13"/>
      <c r="D31" s="13"/>
      <c r="E31" s="14"/>
    </row>
    <row r="33" spans="2:24" x14ac:dyDescent="0.2">
      <c r="B33" s="3"/>
      <c r="C33" s="2" t="s">
        <v>6</v>
      </c>
      <c r="D33" s="2" t="s">
        <v>0</v>
      </c>
      <c r="E33" s="3" t="s">
        <v>1</v>
      </c>
      <c r="F33" s="3" t="s">
        <v>8</v>
      </c>
      <c r="G33" s="3" t="s">
        <v>3</v>
      </c>
      <c r="H33" s="3" t="s">
        <v>4</v>
      </c>
      <c r="J33" s="3"/>
      <c r="K33" s="2" t="s">
        <v>6</v>
      </c>
      <c r="L33" s="2" t="s">
        <v>0</v>
      </c>
      <c r="M33" s="3" t="s">
        <v>1</v>
      </c>
      <c r="N33" s="3" t="s">
        <v>8</v>
      </c>
      <c r="O33" s="3" t="s">
        <v>3</v>
      </c>
      <c r="P33" s="3" t="s">
        <v>4</v>
      </c>
      <c r="R33" s="3"/>
      <c r="S33" s="2" t="s">
        <v>6</v>
      </c>
      <c r="T33" s="2" t="s">
        <v>0</v>
      </c>
      <c r="U33" s="3" t="s">
        <v>1</v>
      </c>
      <c r="V33" s="10" t="s">
        <v>8</v>
      </c>
      <c r="W33" s="3" t="s">
        <v>3</v>
      </c>
      <c r="X33" s="3" t="s">
        <v>4</v>
      </c>
    </row>
    <row r="34" spans="2:24" x14ac:dyDescent="0.2">
      <c r="B34" s="3">
        <v>1</v>
      </c>
      <c r="C34" s="8">
        <v>189</v>
      </c>
      <c r="D34" s="8">
        <v>177</v>
      </c>
      <c r="E34" s="5">
        <v>6</v>
      </c>
      <c r="F34" s="5" t="s">
        <v>7</v>
      </c>
      <c r="G34" s="5">
        <v>13</v>
      </c>
      <c r="H34" s="5">
        <f>177-155</f>
        <v>22</v>
      </c>
      <c r="J34" s="3">
        <v>1</v>
      </c>
      <c r="K34" s="8">
        <v>174</v>
      </c>
      <c r="L34" s="8">
        <v>174</v>
      </c>
      <c r="M34" s="5">
        <v>12</v>
      </c>
      <c r="N34" s="5" t="s">
        <v>7</v>
      </c>
      <c r="O34" s="5">
        <v>9</v>
      </c>
      <c r="P34" s="5">
        <f>174-141</f>
        <v>33</v>
      </c>
      <c r="R34" s="3">
        <v>1</v>
      </c>
      <c r="S34" s="8">
        <v>174</v>
      </c>
      <c r="T34" s="8">
        <v>87</v>
      </c>
      <c r="U34" s="5">
        <v>12</v>
      </c>
      <c r="V34" s="9" t="s">
        <v>7</v>
      </c>
      <c r="W34" s="5">
        <v>10</v>
      </c>
      <c r="X34" s="5">
        <f>87-56</f>
        <v>31</v>
      </c>
    </row>
    <row r="35" spans="2:24" x14ac:dyDescent="0.2">
      <c r="B35" s="3">
        <v>2</v>
      </c>
      <c r="C35" s="8">
        <v>189</v>
      </c>
      <c r="D35" s="8">
        <v>177</v>
      </c>
      <c r="E35" s="5">
        <v>6</v>
      </c>
      <c r="F35" s="5" t="s">
        <v>7</v>
      </c>
      <c r="G35" s="5">
        <v>13</v>
      </c>
      <c r="H35" s="5">
        <f>177-156</f>
        <v>21</v>
      </c>
      <c r="J35" s="3">
        <v>2</v>
      </c>
      <c r="K35" s="8">
        <v>174</v>
      </c>
      <c r="L35" s="8">
        <v>174</v>
      </c>
      <c r="M35" s="5">
        <v>12</v>
      </c>
      <c r="N35" s="5" t="s">
        <v>7</v>
      </c>
      <c r="O35" s="5">
        <v>8</v>
      </c>
      <c r="P35" s="5">
        <f>174-142</f>
        <v>32</v>
      </c>
      <c r="R35" s="3">
        <v>2</v>
      </c>
      <c r="S35" s="8">
        <v>174</v>
      </c>
      <c r="T35" s="8">
        <v>87</v>
      </c>
      <c r="U35" s="5">
        <v>12</v>
      </c>
      <c r="V35" s="9" t="s">
        <v>7</v>
      </c>
      <c r="W35" s="5">
        <v>7</v>
      </c>
      <c r="X35" s="5">
        <f>87-59</f>
        <v>28</v>
      </c>
    </row>
    <row r="36" spans="2:24" x14ac:dyDescent="0.2">
      <c r="B36" s="3">
        <v>3</v>
      </c>
      <c r="C36" s="8">
        <v>189</v>
      </c>
      <c r="D36" s="8">
        <v>177</v>
      </c>
      <c r="E36" s="5">
        <v>6</v>
      </c>
      <c r="F36" s="5" t="s">
        <v>7</v>
      </c>
      <c r="G36" s="5">
        <v>14</v>
      </c>
      <c r="H36" s="5">
        <f>177-161</f>
        <v>16</v>
      </c>
      <c r="J36" s="3">
        <v>3</v>
      </c>
      <c r="K36" s="8">
        <v>174</v>
      </c>
      <c r="L36" s="8">
        <v>174</v>
      </c>
      <c r="M36" s="5">
        <v>12</v>
      </c>
      <c r="N36" s="5" t="s">
        <v>7</v>
      </c>
      <c r="O36" s="5">
        <v>10</v>
      </c>
      <c r="P36" s="5">
        <f>174-133</f>
        <v>41</v>
      </c>
      <c r="R36" s="3">
        <v>3</v>
      </c>
      <c r="S36" s="8">
        <v>174</v>
      </c>
      <c r="T36" s="8">
        <v>87</v>
      </c>
      <c r="U36" s="5">
        <v>12</v>
      </c>
      <c r="V36" s="9" t="s">
        <v>7</v>
      </c>
      <c r="W36" s="5">
        <v>9</v>
      </c>
      <c r="X36" s="5">
        <f>87-58</f>
        <v>29</v>
      </c>
    </row>
    <row r="37" spans="2:24" x14ac:dyDescent="0.2">
      <c r="B37" s="3">
        <v>4</v>
      </c>
      <c r="C37" s="8">
        <v>189</v>
      </c>
      <c r="D37" s="8">
        <v>177</v>
      </c>
      <c r="E37" s="5">
        <v>6</v>
      </c>
      <c r="F37" s="5" t="s">
        <v>7</v>
      </c>
      <c r="G37" s="5">
        <v>7</v>
      </c>
      <c r="H37" s="5">
        <f>177-165</f>
        <v>12</v>
      </c>
      <c r="J37" s="3">
        <v>4</v>
      </c>
      <c r="K37" s="8">
        <v>174</v>
      </c>
      <c r="L37" s="8">
        <v>174</v>
      </c>
      <c r="M37" s="5">
        <v>12</v>
      </c>
      <c r="N37" s="5" t="s">
        <v>7</v>
      </c>
      <c r="O37" s="5">
        <v>10</v>
      </c>
      <c r="P37" s="5">
        <f>174-135</f>
        <v>39</v>
      </c>
      <c r="R37" s="3">
        <v>4</v>
      </c>
      <c r="S37" s="8">
        <v>174</v>
      </c>
      <c r="T37" s="8">
        <v>87</v>
      </c>
      <c r="U37" s="5">
        <v>12</v>
      </c>
      <c r="V37" s="9" t="s">
        <v>7</v>
      </c>
      <c r="W37" s="5">
        <v>9</v>
      </c>
      <c r="X37" s="5">
        <f>87-56</f>
        <v>31</v>
      </c>
    </row>
    <row r="38" spans="2:24" ht="17" thickBot="1" x14ac:dyDescent="0.25">
      <c r="B38" s="3">
        <v>5</v>
      </c>
      <c r="C38" s="8">
        <v>189</v>
      </c>
      <c r="D38" s="8">
        <v>177</v>
      </c>
      <c r="E38" s="5">
        <v>6</v>
      </c>
      <c r="F38" s="5" t="s">
        <v>7</v>
      </c>
      <c r="G38" s="6">
        <v>11</v>
      </c>
      <c r="H38" s="5">
        <f>177-169</f>
        <v>8</v>
      </c>
      <c r="J38" s="3">
        <v>5</v>
      </c>
      <c r="K38" s="8">
        <v>174</v>
      </c>
      <c r="L38" s="8">
        <v>174</v>
      </c>
      <c r="M38" s="5">
        <v>12</v>
      </c>
      <c r="N38" s="5" t="s">
        <v>7</v>
      </c>
      <c r="O38" s="6">
        <v>9</v>
      </c>
      <c r="P38" s="5">
        <f>174-137</f>
        <v>37</v>
      </c>
      <c r="R38" s="3">
        <v>5</v>
      </c>
      <c r="S38" s="8">
        <v>174</v>
      </c>
      <c r="T38" s="8">
        <v>87</v>
      </c>
      <c r="U38" s="5">
        <v>12</v>
      </c>
      <c r="V38" s="9" t="s">
        <v>7</v>
      </c>
      <c r="W38" s="6">
        <v>10</v>
      </c>
      <c r="X38" s="5">
        <f>87-60</f>
        <v>27</v>
      </c>
    </row>
    <row r="39" spans="2:24" ht="17" thickBot="1" x14ac:dyDescent="0.25">
      <c r="B39" s="4" t="s">
        <v>5</v>
      </c>
      <c r="C39" s="1"/>
      <c r="G39" s="7">
        <f>AVERAGE(G34:G38)</f>
        <v>11.6</v>
      </c>
      <c r="H39" s="7">
        <f>ROUNDDOWN(AVERAGE(H34:H38),0)</f>
        <v>15</v>
      </c>
      <c r="J39" s="4" t="s">
        <v>5</v>
      </c>
      <c r="K39" s="1"/>
      <c r="O39" s="7">
        <f>AVERAGE(O34:O38)</f>
        <v>9.1999999999999993</v>
      </c>
      <c r="P39" s="7">
        <f>ROUNDDOWN(AVERAGE(P34:P38),0)</f>
        <v>36</v>
      </c>
      <c r="R39" s="4" t="s">
        <v>5</v>
      </c>
      <c r="S39" s="1"/>
      <c r="W39" s="7">
        <f>AVERAGE(W34:W38)</f>
        <v>9</v>
      </c>
      <c r="X39" s="11">
        <f>ROUNDDOWN(AVERAGE(X34:X38),0)</f>
        <v>29</v>
      </c>
    </row>
  </sheetData>
  <mergeCells count="3">
    <mergeCell ref="B11:E11"/>
    <mergeCell ref="B21:E21"/>
    <mergeCell ref="B31:E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RSM</dc:creator>
  <cp:lastModifiedBy>RSM</cp:lastModifiedBy>
  <dcterms:created xsi:type="dcterms:W3CDTF">2023-06-19T15:17:01Z</dcterms:created>
  <dcterms:modified xsi:type="dcterms:W3CDTF">2023-06-19T20:26:55Z</dcterms:modified>
</cp:coreProperties>
</file>