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chal/Desktop/UNIVERSITY/Summer2021/4IT495-Simulace systémů/Semestrální práce/"/>
    </mc:Choice>
  </mc:AlternateContent>
  <xr:revisionPtr revIDLastSave="0" documentId="13_ncr:1_{B5B00377-1970-EE42-8947-EB6735DEEA61}" xr6:coauthVersionLast="47" xr6:coauthVersionMax="47" xr10:uidLastSave="{00000000-0000-0000-0000-000000000000}"/>
  <bookViews>
    <workbookView xWindow="380" yWindow="500" windowWidth="28040" windowHeight="16080" xr2:uid="{FC677EAB-1BBE-6E44-B9FE-B93540FFE25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1" l="1"/>
  <c r="I15" i="1"/>
  <c r="K12" i="1"/>
  <c r="I12" i="1"/>
  <c r="K10" i="1"/>
  <c r="E13" i="1"/>
  <c r="I11" i="1" s="1"/>
  <c r="K11" i="1" s="1"/>
  <c r="E1" i="1"/>
  <c r="B9" i="1"/>
  <c r="B10" i="1"/>
  <c r="N51" i="1"/>
  <c r="B8" i="1"/>
  <c r="C51" i="1"/>
</calcChain>
</file>

<file path=xl/sharedStrings.xml><?xml version="1.0" encoding="utf-8"?>
<sst xmlns="http://schemas.openxmlformats.org/spreadsheetml/2006/main" count="94" uniqueCount="87">
  <si>
    <t>Min water level</t>
  </si>
  <si>
    <t xml:space="preserve">Max zátopová plocha [m2] </t>
  </si>
  <si>
    <t>Max zásobní objem [m3]</t>
  </si>
  <si>
    <t>Zásobní objem [m3]</t>
  </si>
  <si>
    <t>Průměrný sluneční svit [h]</t>
  </si>
  <si>
    <t>1 383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</si>
  <si>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</si>
  <si>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</si>
  <si>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</si>
  <si>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</si>
  <si>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</si>
  <si>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</si>
  <si>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</si>
  <si>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</si>
  <si>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</si>
  <si>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</si>
  <si>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</si>
  <si>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</si>
  <si>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https://www.tzb-info.cz/tabulky-a-vypocty/99-prumerne-mesicni-doby-slunecniho-svitu-ve-vybranych-lokalitach-cr</t>
  </si>
  <si>
    <t>Čas simulace - 31 dní</t>
  </si>
  <si>
    <t>15.5.</t>
  </si>
  <si>
    <t>16.5.</t>
  </si>
  <si>
    <t>17.5.</t>
  </si>
  <si>
    <t>18.5.</t>
  </si>
  <si>
    <t>19.5.</t>
  </si>
  <si>
    <t>20.5.</t>
  </si>
  <si>
    <t>21.5.</t>
  </si>
  <si>
    <t>22.5.</t>
  </si>
  <si>
    <t>23.5.</t>
  </si>
  <si>
    <t>24.5.</t>
  </si>
  <si>
    <t>25.5.</t>
  </si>
  <si>
    <t>26.5.</t>
  </si>
  <si>
    <t>27.5.</t>
  </si>
  <si>
    <t>28.5.</t>
  </si>
  <si>
    <t>29.5.</t>
  </si>
  <si>
    <t>30.5.</t>
  </si>
  <si>
    <t>31.5.</t>
  </si>
  <si>
    <t>1.6.</t>
  </si>
  <si>
    <t>2.6.</t>
  </si>
  <si>
    <t>3.6.</t>
  </si>
  <si>
    <t>4.6.</t>
  </si>
  <si>
    <t>5.6.</t>
  </si>
  <si>
    <t>6.6.</t>
  </si>
  <si>
    <t>7.6.</t>
  </si>
  <si>
    <t>8.6.</t>
  </si>
  <si>
    <t>9.6.</t>
  </si>
  <si>
    <t>10.6.</t>
  </si>
  <si>
    <t>11.6.</t>
  </si>
  <si>
    <t>12.6.</t>
  </si>
  <si>
    <t>13.6.</t>
  </si>
  <si>
    <t>Průměr</t>
  </si>
  <si>
    <t>Průměrná teplota vzduchu</t>
  </si>
  <si>
    <t>Sedlčany (nejbližší měřená oblast)</t>
  </si>
  <si>
    <t>Přítok</t>
  </si>
  <si>
    <t>Data přítoku/Odtoku od 15.5.2021 do 13.6.</t>
  </si>
  <si>
    <t>Odtok (nejsou data)</t>
  </si>
  <si>
    <t>Průměrný průtok/měř období[ m³/h]</t>
  </si>
  <si>
    <t>Svit slunce průměrně</t>
  </si>
  <si>
    <t>Teplota vody měř. Období [°C]</t>
  </si>
  <si>
    <t>Average wind speed CZ [m/s]</t>
  </si>
  <si>
    <t>Vlhkost vzduchu [%]</t>
  </si>
  <si>
    <t>Vypařená voda [kg/s]</t>
  </si>
  <si>
    <t>Koeficient výparu</t>
  </si>
  <si>
    <t>Maximum specific humidity</t>
  </si>
  <si>
    <t>https://www.engineeringtoolbox.com/humidity-ratio-air-d_686.html</t>
  </si>
  <si>
    <t>Θ = (19,6 + 19 v)</t>
  </si>
  <si>
    <t>maximum saturation humidity ratio in air</t>
  </si>
  <si>
    <t>humidity ratio in air</t>
  </si>
  <si>
    <t>Vypařená voda kg/h</t>
  </si>
  <si>
    <t>m3/h</t>
  </si>
  <si>
    <t>Temperature</t>
  </si>
  <si>
    <r>
      <t>(</t>
    </r>
    <r>
      <rPr>
        <b/>
        <i/>
        <vertAlign val="superscript"/>
        <sz val="9.6"/>
        <color rgb="FF000000"/>
        <rFont val="Arial"/>
        <family val="2"/>
      </rPr>
      <t>o</t>
    </r>
    <r>
      <rPr>
        <b/>
        <i/>
        <sz val="9.6"/>
        <color rgb="FF000000"/>
        <rFont val="Arial"/>
        <family val="2"/>
      </rPr>
      <t>C</t>
    </r>
    <r>
      <rPr>
        <b/>
        <sz val="9.6"/>
        <color rgb="FF000000"/>
        <rFont val="Arial"/>
        <family val="2"/>
      </rPr>
      <t>)</t>
    </r>
  </si>
  <si>
    <t>Water Vapor</t>
  </si>
  <si>
    <t>Saturation Pressure</t>
  </si>
  <si>
    <r>
      <t>(</t>
    </r>
    <r>
      <rPr>
        <b/>
        <i/>
        <sz val="9.6"/>
        <color rgb="FF000000"/>
        <rFont val="Arial"/>
        <family val="2"/>
      </rPr>
      <t>Pa</t>
    </r>
    <r>
      <rPr>
        <b/>
        <sz val="9.6"/>
        <color rgb="FF000000"/>
        <rFont val="Arial"/>
        <family val="2"/>
      </rPr>
      <t>)</t>
    </r>
  </si>
  <si>
    <t>Maximum Saturation</t>
  </si>
  <si>
    <t>Humidity Ratio of Air</t>
  </si>
  <si>
    <r>
      <t>- </t>
    </r>
    <r>
      <rPr>
        <b/>
        <i/>
        <sz val="9.6"/>
        <color rgb="FF000000"/>
        <rFont val="Arial"/>
        <family val="2"/>
      </rPr>
      <t>x</t>
    </r>
    <r>
      <rPr>
        <b/>
        <sz val="9.6"/>
        <color rgb="FF000000"/>
        <rFont val="Arial"/>
        <family val="2"/>
      </rPr>
      <t> -</t>
    </r>
  </si>
  <si>
    <r>
      <t>(</t>
    </r>
    <r>
      <rPr>
        <b/>
        <i/>
        <sz val="9.6"/>
        <color rgb="FF000000"/>
        <rFont val="Arial"/>
        <family val="2"/>
      </rPr>
      <t>kg</t>
    </r>
    <r>
      <rPr>
        <b/>
        <i/>
        <vertAlign val="subscript"/>
        <sz val="9.6"/>
        <color rgb="FF000000"/>
        <rFont val="Arial"/>
        <family val="2"/>
      </rPr>
      <t>w</t>
    </r>
    <r>
      <rPr>
        <b/>
        <i/>
        <sz val="9.6"/>
        <color rgb="FF000000"/>
        <rFont val="Arial"/>
        <family val="2"/>
      </rPr>
      <t>/kg</t>
    </r>
    <r>
      <rPr>
        <b/>
        <i/>
        <vertAlign val="subscript"/>
        <sz val="9.6"/>
        <color rgb="FF000000"/>
        <rFont val="Arial"/>
        <family val="2"/>
      </rPr>
      <t>a</t>
    </r>
    <r>
      <rPr>
        <b/>
        <sz val="9.6"/>
        <color rgb="FF000000"/>
        <rFont val="Arial"/>
        <family val="2"/>
      </rPr>
      <t>)</t>
    </r>
  </si>
  <si>
    <t>https://www.engineeringtoolbox.com/psychrometric-chart-mollier-d_27.html</t>
  </si>
  <si>
    <t>Obr. z webu</t>
  </si>
  <si>
    <t>http://www.pvl.cz/portal/Nadrze/cz/pc/Mereni.aspx?id=VLOR&amp;oid=2</t>
  </si>
  <si>
    <t>Zdroj:</t>
  </si>
  <si>
    <t>Průměrný odtok/roční [m3/h]</t>
  </si>
  <si>
    <t>30 dní</t>
  </si>
  <si>
    <t>m3/30dní</t>
  </si>
  <si>
    <t>Ztracená energie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</si>
</sst>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Calibri"/>
      <family val="2"/>
      <charset val="238"/>
      <scheme val="minor"/>
    </font>
    <font>
      <sz val="12"/>
      <color rgb="FF000000"/>
      <name val="Times New Roman"/>
      <family val="1"/>
    </font>
    <font>
      <sz val="14"/>
      <color rgb="FF000000"/>
      <name val="Times New Roman"/>
      <family val="1"/>
    </font>
    <font>
      <sz val="14"/>
      <color rgb="FF111111"/>
      <name val="Arial"/>
      <family val="2"/>
    </font>
    <font>
      <sz val="8"/>
      <name val="Calibri"/>
      <family val="2"/>
      <charset val="238"/>
      <scheme val="minor"/>
    </font>
    <font>
      <sz val="10"/>
      <color theme="1"/>
      <name val="Arial"/>
      <family val="2"/>
    </font>
    <font>
      <sz val="12"/>
      <color rgb="FF111111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u/>
      <sz val="12"/>
      <color theme="10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9.6"/>
      <color rgb="FF000000"/>
      <name val="Arial"/>
      <family val="2"/>
    </font>
    <font>
      <b/>
      <i/>
      <sz val="9.6"/>
      <color rgb="FF000000"/>
      <name val="Arial"/>
      <family val="2"/>
    </font>
    <font>
      <b/>
      <i/>
      <vertAlign val="superscript"/>
      <sz val="9.6"/>
      <color rgb="FF000000"/>
      <name val="Arial"/>
      <family val="2"/>
    </font>
    <font>
      <b/>
      <i/>
      <vertAlign val="subscript"/>
      <sz val="9.6"/>
      <color rgb="FF000000"/>
      <name val="Arial"/>
      <family val="2"/>
    </font>
    <font>
      <sz val="9.6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2" fontId="0" fillId="0" borderId="0" xfId="0" applyNumberFormat="1"/>
    <xf numFmtId="0" fontId="3" fillId="0" borderId="0" xfId="0" applyFont="1"/>
    <xf numFmtId="0" fontId="3" fillId="2" borderId="0" xfId="0" applyFont="1" applyFill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2" fontId="7" fillId="0" borderId="0" xfId="0" applyNumberFormat="1" applyFont="1"/>
    <xf numFmtId="0" fontId="9" fillId="0" borderId="0" xfId="1"/>
    <xf numFmtId="0" fontId="10" fillId="0" borderId="0" xfId="0" applyFont="1"/>
    <xf numFmtId="0" fontId="11" fillId="0" borderId="1" xfId="0" applyFont="1" applyBorder="1"/>
    <xf numFmtId="0" fontId="9" fillId="0" borderId="1" xfId="1" applyBorder="1"/>
    <xf numFmtId="0" fontId="15" fillId="0" borderId="1" xfId="0" applyFont="1" applyBorder="1"/>
    <xf numFmtId="0" fontId="11" fillId="0" borderId="2" xfId="0" applyFont="1" applyBorder="1"/>
    <xf numFmtId="0" fontId="9" fillId="0" borderId="2" xfId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177800</xdr:colOff>
      <xdr:row>19</xdr:row>
      <xdr:rowOff>203199</xdr:rowOff>
    </xdr:from>
    <xdr:to>
      <xdr:col>11</xdr:col>
      <xdr:colOff>63500</xdr:colOff>
      <xdr:row>34</xdr:row>
      <xdr:rowOff>102326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FA740409-D3DB-9D48-BFBA-F5575BF84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0" y="3301999"/>
          <a:ext cx="5994400" cy="2947127"/>
        </a:xfrm>
        <a:prstGeom prst="rect">
          <a:avLst/>
        </a:prstGeom>
      </xdr:spPr>
    </xdr:pic>
    <xdr:clientData/>
  </xdr:twoCellAnchor>
  <xdr:twoCellAnchor editAs="oneCell">
    <xdr:from>
      <xdr:col>14</xdr:col>
      <xdr:colOff>546100</xdr:colOff>
      <xdr:row>20</xdr:row>
      <xdr:rowOff>114300</xdr:rowOff>
    </xdr:from>
    <xdr:to>
      <xdr:col>19</xdr:col>
      <xdr:colOff>800100</xdr:colOff>
      <xdr:row>33</xdr:row>
      <xdr:rowOff>152400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14532A85-2437-EA44-9723-D49D8EA66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703300" y="4229100"/>
          <a:ext cx="5422900" cy="2679700"/>
        </a:xfrm>
        <a:prstGeom prst="rect">
          <a:avLst/>
        </a:prstGeom>
      </xdr:spPr>
    </xdr:pic>
    <xdr:clientData/>
  </xdr:twoCellAnchor>
  <xdr:twoCellAnchor editAs="oneCell">
    <xdr:from>
      <xdr:col>4</xdr:col>
      <xdr:colOff>215900</xdr:colOff>
      <xdr:row>36</xdr:row>
      <xdr:rowOff>177800</xdr:rowOff>
    </xdr:from>
    <xdr:to>
      <xdr:col>10</xdr:col>
      <xdr:colOff>215900</xdr:colOff>
      <xdr:row>49</xdr:row>
      <xdr:rowOff>88900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F7601A2C-BD3A-B14F-BC90-11484819C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86500" y="7569200"/>
          <a:ext cx="5283200" cy="2552700"/>
        </a:xfrm>
        <a:prstGeom prst="rect">
          <a:avLst/>
        </a:prstGeom>
      </xdr:spPr>
    </xdr:pic>
    <xdr:clientData/>
  </xdr:twoCellAnchor>
  <xdr:twoCellAnchor editAs="oneCell">
    <xdr:from>
      <xdr:col>18</xdr:col>
      <xdr:colOff>228600</xdr:colOff>
      <xdr:row>0</xdr:row>
      <xdr:rowOff>0</xdr:rowOff>
    </xdr:from>
    <xdr:to>
      <xdr:col>22</xdr:col>
      <xdr:colOff>50800</xdr:colOff>
      <xdr:row>20</xdr:row>
      <xdr:rowOff>25400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C30A1AA6-D2C7-6D4E-9255-2420AAD71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088100" y="0"/>
          <a:ext cx="3124200" cy="4165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ngineeringtoolbox.com/water-vapor-saturation-pressure-air-d_689.html" TargetMode="External"/><Relationship Id="rId2" Type="http://schemas.openxmlformats.org/officeDocument/2006/relationships/hyperlink" Target="https://www.engineeringtoolbox.com/water-vapor-saturation-pressure-air-d_689.html" TargetMode="External"/><Relationship Id="rId1" Type="http://schemas.openxmlformats.org/officeDocument/2006/relationships/hyperlink" Target="https://www.engineeringtoolbox.com/humidity-ratio-air-d_686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147B9-7186-5F44-AB01-9D62D91D5503}">
  <dimension ref="A1:W86"/>
  <sheetViews>
    <sheetView tabSelected="1" workbookViewId="0">
      <selection activeCell="J15" sqref="J15"/>
    </sheetView>
  </sheetViews>
  <sheetFormatPr baseColWidth="10" defaultRowHeight="16" x14ac:dyDescent="0.2"/>
  <cols>
    <col min="1" max="1" width="30" customWidth="1"/>
    <col min="2" max="2" width="12.6640625" bestFit="1" customWidth="1"/>
    <col min="4" max="4" width="26.1640625" bestFit="1" customWidth="1"/>
    <col min="5" max="5" width="13.33203125" customWidth="1"/>
    <col min="9" max="9" width="12.1640625" bestFit="1" customWidth="1"/>
    <col min="10" max="10" width="11.33203125" bestFit="1" customWidth="1"/>
    <col min="17" max="17" width="17.33203125" bestFit="1" customWidth="1"/>
    <col min="18" max="18" width="18" bestFit="1" customWidth="1"/>
  </cols>
  <sheetData>
    <row r="1" spans="1:18" x14ac:dyDescent="0.2">
      <c r="A1" t="s">
        <v>19</v>
      </c>
      <c r="B1">
        <v>720</v>
      </c>
      <c r="D1" t="s">
        <v>57</v>
      </c>
      <c r="E1">
        <f>191/B1</f>
        <v>0.26527777777777778</v>
      </c>
      <c r="G1" t="s">
        <v>63</v>
      </c>
      <c r="I1" t="s">
        <v>64</v>
      </c>
    </row>
    <row r="2" spans="1:18" x14ac:dyDescent="0.2">
      <c r="R2" s="12" t="s">
        <v>67</v>
      </c>
    </row>
    <row r="3" spans="1:18" ht="18" x14ac:dyDescent="0.2">
      <c r="A3" s="2" t="s">
        <v>3</v>
      </c>
      <c r="B3" s="3">
        <v>374428000</v>
      </c>
      <c r="D3" t="s">
        <v>59</v>
      </c>
      <c r="E3">
        <v>4.5</v>
      </c>
    </row>
    <row r="4" spans="1:18" x14ac:dyDescent="0.2">
      <c r="A4" t="s">
        <v>0</v>
      </c>
      <c r="B4" s="3">
        <v>280000000</v>
      </c>
    </row>
    <row r="5" spans="1:18" ht="17" thickBot="1" x14ac:dyDescent="0.25">
      <c r="A5" t="s">
        <v>1</v>
      </c>
      <c r="B5" s="3">
        <v>27327000</v>
      </c>
      <c r="D5" t="s">
        <v>58</v>
      </c>
      <c r="E5">
        <v>21</v>
      </c>
    </row>
    <row r="6" spans="1:18" ht="17" thickBot="1" x14ac:dyDescent="0.25">
      <c r="A6" t="s">
        <v>2</v>
      </c>
      <c r="B6" s="3">
        <v>716500000</v>
      </c>
      <c r="P6" s="18" t="s">
        <v>66</v>
      </c>
      <c r="Q6" s="19"/>
      <c r="R6" s="20"/>
    </row>
    <row r="7" spans="1:18" x14ac:dyDescent="0.2">
      <c r="D7" t="s">
        <v>60</v>
      </c>
      <c r="E7">
        <v>50</v>
      </c>
      <c r="G7" s="11" t="s">
        <v>66</v>
      </c>
      <c r="J7">
        <v>1.4659E-2</v>
      </c>
      <c r="P7" s="16" t="s">
        <v>70</v>
      </c>
      <c r="Q7" s="17" t="s">
        <v>72</v>
      </c>
      <c r="R7" s="16" t="s">
        <v>75</v>
      </c>
    </row>
    <row r="8" spans="1:18" x14ac:dyDescent="0.2">
      <c r="A8" s="1" t="s">
        <v>56</v>
      </c>
      <c r="B8" s="1">
        <f>105.2*60*60</f>
        <v>378720</v>
      </c>
      <c r="G8" s="12" t="s">
        <v>67</v>
      </c>
      <c r="I8">
        <v>9.7999999999999997E-3</v>
      </c>
      <c r="P8" s="13" t="s">
        <v>71</v>
      </c>
      <c r="Q8" s="14" t="s">
        <v>73</v>
      </c>
      <c r="R8" s="13" t="s">
        <v>76</v>
      </c>
    </row>
    <row r="9" spans="1:18" x14ac:dyDescent="0.2">
      <c r="A9" t="s">
        <v>83</v>
      </c>
      <c r="B9">
        <f>83.5*60*60</f>
        <v>300600</v>
      </c>
      <c r="D9" t="s">
        <v>61</v>
      </c>
      <c r="E9">
        <v>4076</v>
      </c>
      <c r="P9" s="13"/>
      <c r="Q9" s="13" t="s">
        <v>74</v>
      </c>
      <c r="R9" s="13" t="s">
        <v>77</v>
      </c>
    </row>
    <row r="10" spans="1:18" x14ac:dyDescent="0.2">
      <c r="A10" t="s">
        <v>4</v>
      </c>
      <c r="B10">
        <f>F17/30</f>
        <v>6.3666666666666663</v>
      </c>
      <c r="K10">
        <f>1/1000</f>
        <v>1E-3</v>
      </c>
      <c r="P10" s="13"/>
      <c r="Q10" s="13"/>
      <c r="R10" s="13" t="s">
        <v>78</v>
      </c>
    </row>
    <row r="11" spans="1:18" x14ac:dyDescent="0.2">
      <c r="A11" t="s">
        <v>51</v>
      </c>
      <c r="B11">
        <v>19.600000000000001</v>
      </c>
      <c r="D11" t="s">
        <v>62</v>
      </c>
      <c r="E11" t="s">
        <v>65</v>
      </c>
      <c r="G11" t="s">
        <v>68</v>
      </c>
      <c r="I11">
        <f>(E13)*(B5)*((J7)-I8)</f>
        <v>13955376.954300001</v>
      </c>
      <c r="J11" t="s">
        <v>69</v>
      </c>
      <c r="K11">
        <f>I11/1000</f>
        <v>13955.376954300002</v>
      </c>
      <c r="P11" s="15">
        <v>0</v>
      </c>
      <c r="Q11" s="15">
        <v>609.9</v>
      </c>
      <c r="R11" s="15">
        <v>3.7669999999999999E-3</v>
      </c>
    </row>
    <row r="12" spans="1:18" x14ac:dyDescent="0.2">
      <c r="G12" t="s">
        <v>84</v>
      </c>
      <c r="I12">
        <f>I11*720</f>
        <v>10047871407.096001</v>
      </c>
      <c r="J12" t="s">
        <v>85</v>
      </c>
      <c r="K12">
        <f>I12/1000</f>
        <v>10047871.407096</v>
      </c>
      <c r="P12" s="15">
        <v>5</v>
      </c>
      <c r="Q12" s="15">
        <v>870</v>
      </c>
      <c r="R12" s="15">
        <v>5.3870000000000003E-3</v>
      </c>
    </row>
    <row r="13" spans="1:18" x14ac:dyDescent="0.2">
      <c r="E13">
        <f>(B11+19*E3)</f>
        <v>105.1</v>
      </c>
      <c r="P13" s="15">
        <v>10</v>
      </c>
      <c r="Q13" s="15">
        <v>1225</v>
      </c>
      <c r="R13" s="15">
        <v>7.6119999999999998E-3</v>
      </c>
    </row>
    <row r="14" spans="1:18" x14ac:dyDescent="0.2">
      <c r="G14" t="s">
        <v>86</v>
      </c>
      <c r="I14">
        <v>398000</v>
      </c>
      <c r="J14">
        <v>553.9</v>
      </c>
      <c r="P14" s="15">
        <v>15</v>
      </c>
      <c r="Q14" s="15">
        <v>1701</v>
      </c>
      <c r="R14" s="15">
        <v>1.0619999999999999E-2</v>
      </c>
    </row>
    <row r="15" spans="1:18" x14ac:dyDescent="0.2">
      <c r="I15">
        <f>K11*24</f>
        <v>334929.04690320004</v>
      </c>
      <c r="J15">
        <f>(I15/I14)*J14</f>
        <v>466.12361577809673</v>
      </c>
      <c r="P15" s="15">
        <v>20</v>
      </c>
      <c r="Q15" s="15">
        <v>2333</v>
      </c>
      <c r="R15" s="15">
        <v>1.4659E-2</v>
      </c>
    </row>
    <row r="16" spans="1:18" x14ac:dyDescent="0.2">
      <c r="A16" t="s">
        <v>18</v>
      </c>
      <c r="B16" t="s">
        <v>6</v>
      </c>
      <c r="C16" t="s">
        <v>7</v>
      </c>
      <c r="D16" t="s">
        <v>8</v>
      </c>
      <c r="E16" t="s">
        <v>9</v>
      </c>
      <c r="F16" t="s">
        <v>10</v>
      </c>
      <c r="G16" t="s">
        <v>11</v>
      </c>
      <c r="H16" t="s">
        <v>12</v>
      </c>
      <c r="I16" t="s">
        <v>13</v>
      </c>
      <c r="J16" t="s">
        <v>14</v>
      </c>
      <c r="K16" t="s">
        <v>15</v>
      </c>
      <c r="L16" t="s">
        <v>16</v>
      </c>
      <c r="M16" t="s">
        <v>17</v>
      </c>
      <c r="P16" s="15">
        <v>25</v>
      </c>
      <c r="Q16" s="15">
        <v>3130</v>
      </c>
      <c r="R16" s="15">
        <v>1.9826E-2</v>
      </c>
    </row>
    <row r="17" spans="1:23" ht="18" x14ac:dyDescent="0.2">
      <c r="A17" s="7" t="s">
        <v>52</v>
      </c>
      <c r="B17" s="4">
        <v>30</v>
      </c>
      <c r="C17" s="4">
        <v>52</v>
      </c>
      <c r="D17" s="4">
        <v>114</v>
      </c>
      <c r="E17" s="4">
        <v>133</v>
      </c>
      <c r="F17" s="5">
        <v>191</v>
      </c>
      <c r="G17" s="4">
        <v>188</v>
      </c>
      <c r="H17" s="4">
        <v>191</v>
      </c>
      <c r="I17" s="4">
        <v>196</v>
      </c>
      <c r="J17" s="4">
        <v>127</v>
      </c>
      <c r="K17" s="4">
        <v>88</v>
      </c>
      <c r="L17" s="4">
        <v>39</v>
      </c>
      <c r="M17" s="4">
        <v>34</v>
      </c>
      <c r="N17" s="4" t="s">
        <v>5</v>
      </c>
      <c r="P17" s="15">
        <v>30</v>
      </c>
      <c r="Q17" s="15">
        <v>4234</v>
      </c>
      <c r="R17" s="15">
        <v>2.7125E-2</v>
      </c>
    </row>
    <row r="19" spans="1:23" x14ac:dyDescent="0.2">
      <c r="W19" t="s">
        <v>80</v>
      </c>
    </row>
    <row r="20" spans="1:23" x14ac:dyDescent="0.2">
      <c r="C20" t="s">
        <v>53</v>
      </c>
      <c r="D20" t="s">
        <v>55</v>
      </c>
      <c r="W20" t="s">
        <v>79</v>
      </c>
    </row>
    <row r="21" spans="1:23" x14ac:dyDescent="0.2">
      <c r="A21" t="s">
        <v>54</v>
      </c>
      <c r="B21" s="6" t="s">
        <v>20</v>
      </c>
      <c r="C21">
        <v>350</v>
      </c>
      <c r="M21">
        <v>1</v>
      </c>
      <c r="N21">
        <v>16</v>
      </c>
    </row>
    <row r="22" spans="1:23" x14ac:dyDescent="0.2">
      <c r="B22" s="6" t="s">
        <v>21</v>
      </c>
      <c r="C22">
        <v>270</v>
      </c>
      <c r="M22">
        <v>2</v>
      </c>
      <c r="N22">
        <v>16</v>
      </c>
    </row>
    <row r="23" spans="1:23" x14ac:dyDescent="0.2">
      <c r="B23" s="6" t="s">
        <v>22</v>
      </c>
      <c r="C23">
        <v>190</v>
      </c>
      <c r="M23">
        <v>3</v>
      </c>
      <c r="N23">
        <v>16</v>
      </c>
    </row>
    <row r="24" spans="1:23" x14ac:dyDescent="0.2">
      <c r="B24" s="6" t="s">
        <v>23</v>
      </c>
      <c r="C24">
        <v>190</v>
      </c>
      <c r="M24">
        <v>4</v>
      </c>
      <c r="N24">
        <v>16</v>
      </c>
    </row>
    <row r="25" spans="1:23" x14ac:dyDescent="0.2">
      <c r="B25" s="6" t="s">
        <v>24</v>
      </c>
      <c r="C25">
        <v>190</v>
      </c>
      <c r="M25">
        <v>5</v>
      </c>
      <c r="N25">
        <v>16</v>
      </c>
    </row>
    <row r="26" spans="1:23" x14ac:dyDescent="0.2">
      <c r="B26" s="6" t="s">
        <v>25</v>
      </c>
      <c r="C26">
        <v>170</v>
      </c>
      <c r="M26">
        <v>6</v>
      </c>
      <c r="N26">
        <v>16</v>
      </c>
    </row>
    <row r="27" spans="1:23" x14ac:dyDescent="0.2">
      <c r="B27" s="6" t="s">
        <v>26</v>
      </c>
      <c r="C27">
        <v>140</v>
      </c>
      <c r="M27">
        <v>7</v>
      </c>
      <c r="N27">
        <v>16</v>
      </c>
    </row>
    <row r="28" spans="1:23" x14ac:dyDescent="0.2">
      <c r="B28" s="6" t="s">
        <v>27</v>
      </c>
      <c r="C28">
        <v>110</v>
      </c>
      <c r="M28">
        <v>8</v>
      </c>
      <c r="N28">
        <v>16</v>
      </c>
    </row>
    <row r="29" spans="1:23" x14ac:dyDescent="0.2">
      <c r="B29" s="6" t="s">
        <v>28</v>
      </c>
      <c r="C29">
        <v>105</v>
      </c>
      <c r="M29">
        <v>9</v>
      </c>
      <c r="N29">
        <v>16</v>
      </c>
    </row>
    <row r="30" spans="1:23" x14ac:dyDescent="0.2">
      <c r="B30" s="6" t="s">
        <v>29</v>
      </c>
      <c r="C30">
        <v>100</v>
      </c>
      <c r="M30">
        <v>10</v>
      </c>
      <c r="N30">
        <v>16</v>
      </c>
    </row>
    <row r="31" spans="1:23" x14ac:dyDescent="0.2">
      <c r="B31" s="6" t="s">
        <v>30</v>
      </c>
      <c r="C31">
        <v>110</v>
      </c>
      <c r="M31">
        <v>11</v>
      </c>
      <c r="N31">
        <v>16</v>
      </c>
    </row>
    <row r="32" spans="1:23" x14ac:dyDescent="0.2">
      <c r="B32" s="6" t="s">
        <v>31</v>
      </c>
      <c r="C32">
        <v>90</v>
      </c>
      <c r="M32">
        <v>12</v>
      </c>
      <c r="N32">
        <v>16</v>
      </c>
    </row>
    <row r="33" spans="2:17" x14ac:dyDescent="0.2">
      <c r="B33" s="6" t="s">
        <v>32</v>
      </c>
      <c r="C33">
        <v>90</v>
      </c>
      <c r="M33">
        <v>13</v>
      </c>
      <c r="N33">
        <v>16</v>
      </c>
    </row>
    <row r="34" spans="2:17" x14ac:dyDescent="0.2">
      <c r="B34" s="6" t="s">
        <v>33</v>
      </c>
      <c r="C34">
        <v>90</v>
      </c>
      <c r="M34">
        <v>14</v>
      </c>
      <c r="N34">
        <v>16</v>
      </c>
    </row>
    <row r="35" spans="2:17" x14ac:dyDescent="0.2">
      <c r="B35" s="6" t="s">
        <v>34</v>
      </c>
      <c r="C35">
        <v>90</v>
      </c>
      <c r="M35">
        <v>15</v>
      </c>
      <c r="N35">
        <v>16</v>
      </c>
      <c r="P35" t="s">
        <v>82</v>
      </c>
      <c r="Q35" t="s">
        <v>81</v>
      </c>
    </row>
    <row r="36" spans="2:17" x14ac:dyDescent="0.2">
      <c r="B36" s="6" t="s">
        <v>35</v>
      </c>
      <c r="C36">
        <v>70</v>
      </c>
      <c r="E36" t="s">
        <v>82</v>
      </c>
      <c r="F36" t="s">
        <v>81</v>
      </c>
      <c r="M36">
        <v>16</v>
      </c>
      <c r="N36">
        <v>16</v>
      </c>
    </row>
    <row r="37" spans="2:17" x14ac:dyDescent="0.2">
      <c r="B37" s="6" t="s">
        <v>36</v>
      </c>
      <c r="C37">
        <v>65</v>
      </c>
      <c r="M37">
        <v>17</v>
      </c>
      <c r="N37">
        <v>18</v>
      </c>
    </row>
    <row r="38" spans="2:17" x14ac:dyDescent="0.2">
      <c r="B38" s="6" t="s">
        <v>37</v>
      </c>
      <c r="C38">
        <v>75</v>
      </c>
      <c r="M38">
        <v>18</v>
      </c>
      <c r="N38">
        <v>23</v>
      </c>
    </row>
    <row r="39" spans="2:17" x14ac:dyDescent="0.2">
      <c r="B39" s="6" t="s">
        <v>38</v>
      </c>
      <c r="C39">
        <v>65</v>
      </c>
      <c r="M39">
        <v>19</v>
      </c>
      <c r="N39">
        <v>25</v>
      </c>
    </row>
    <row r="40" spans="2:17" x14ac:dyDescent="0.2">
      <c r="B40" s="6" t="s">
        <v>39</v>
      </c>
      <c r="C40">
        <v>60</v>
      </c>
      <c r="M40">
        <v>20</v>
      </c>
      <c r="N40">
        <v>25</v>
      </c>
    </row>
    <row r="41" spans="2:17" x14ac:dyDescent="0.2">
      <c r="B41" s="6" t="s">
        <v>40</v>
      </c>
      <c r="C41">
        <v>65</v>
      </c>
      <c r="M41">
        <v>21</v>
      </c>
      <c r="N41">
        <v>25</v>
      </c>
    </row>
    <row r="42" spans="2:17" x14ac:dyDescent="0.2">
      <c r="B42" s="6" t="s">
        <v>41</v>
      </c>
      <c r="C42">
        <v>65</v>
      </c>
      <c r="M42">
        <v>22</v>
      </c>
      <c r="N42">
        <v>25</v>
      </c>
    </row>
    <row r="43" spans="2:17" x14ac:dyDescent="0.2">
      <c r="B43" s="6" t="s">
        <v>42</v>
      </c>
      <c r="C43">
        <v>48</v>
      </c>
      <c r="M43">
        <v>23</v>
      </c>
      <c r="N43">
        <v>25</v>
      </c>
    </row>
    <row r="44" spans="2:17" x14ac:dyDescent="0.2">
      <c r="B44" s="6" t="s">
        <v>43</v>
      </c>
      <c r="C44">
        <v>50</v>
      </c>
      <c r="M44">
        <v>24</v>
      </c>
      <c r="N44">
        <v>25</v>
      </c>
    </row>
    <row r="45" spans="2:17" x14ac:dyDescent="0.2">
      <c r="B45" s="6" t="s">
        <v>44</v>
      </c>
      <c r="C45">
        <v>55</v>
      </c>
      <c r="M45">
        <v>25</v>
      </c>
      <c r="N45">
        <v>25</v>
      </c>
    </row>
    <row r="46" spans="2:17" x14ac:dyDescent="0.2">
      <c r="B46" s="6" t="s">
        <v>45</v>
      </c>
      <c r="C46">
        <v>48</v>
      </c>
      <c r="M46">
        <v>26</v>
      </c>
      <c r="N46">
        <v>25</v>
      </c>
    </row>
    <row r="47" spans="2:17" x14ac:dyDescent="0.2">
      <c r="B47" s="6" t="s">
        <v>46</v>
      </c>
      <c r="C47">
        <v>45</v>
      </c>
      <c r="M47">
        <v>27</v>
      </c>
      <c r="N47">
        <v>25</v>
      </c>
    </row>
    <row r="48" spans="2:17" x14ac:dyDescent="0.2">
      <c r="B48" s="6" t="s">
        <v>47</v>
      </c>
      <c r="C48">
        <v>60</v>
      </c>
      <c r="M48">
        <v>28</v>
      </c>
      <c r="N48">
        <v>25</v>
      </c>
    </row>
    <row r="49" spans="2:14" x14ac:dyDescent="0.2">
      <c r="B49" s="6" t="s">
        <v>48</v>
      </c>
      <c r="C49">
        <v>50</v>
      </c>
      <c r="M49">
        <v>29</v>
      </c>
      <c r="N49">
        <v>25</v>
      </c>
    </row>
    <row r="50" spans="2:14" x14ac:dyDescent="0.2">
      <c r="B50" s="6" t="s">
        <v>49</v>
      </c>
      <c r="C50">
        <v>50</v>
      </c>
      <c r="M50">
        <v>30</v>
      </c>
      <c r="N50">
        <v>17</v>
      </c>
    </row>
    <row r="51" spans="2:14" x14ac:dyDescent="0.2">
      <c r="B51" s="6" t="s">
        <v>50</v>
      </c>
      <c r="C51">
        <f>AVERAGE(C21:C50)</f>
        <v>105.2</v>
      </c>
      <c r="D51">
        <v>83.5</v>
      </c>
      <c r="E51" t="s">
        <v>82</v>
      </c>
      <c r="F51" t="s">
        <v>81</v>
      </c>
      <c r="M51" t="s">
        <v>50</v>
      </c>
      <c r="N51">
        <f>AVERAGE(N21:N50)</f>
        <v>19.633333333333333</v>
      </c>
    </row>
    <row r="52" spans="2:14" x14ac:dyDescent="0.2">
      <c r="B52" s="6"/>
    </row>
    <row r="56" spans="2:14" x14ac:dyDescent="0.2">
      <c r="B56" s="8"/>
      <c r="C56" s="9"/>
      <c r="D56" s="10"/>
      <c r="E56" s="9"/>
    </row>
    <row r="57" spans="2:14" x14ac:dyDescent="0.2">
      <c r="B57" s="8"/>
      <c r="C57" s="9"/>
      <c r="D57" s="10"/>
      <c r="E57" s="9"/>
    </row>
    <row r="58" spans="2:14" x14ac:dyDescent="0.2">
      <c r="B58" s="8"/>
      <c r="C58" s="9"/>
      <c r="D58" s="10"/>
      <c r="E58" s="9"/>
    </row>
    <row r="59" spans="2:14" x14ac:dyDescent="0.2">
      <c r="B59" s="8"/>
      <c r="C59" s="9"/>
      <c r="D59" s="10"/>
      <c r="E59" s="9"/>
    </row>
    <row r="60" spans="2:14" x14ac:dyDescent="0.2">
      <c r="B60" s="8"/>
      <c r="C60" s="9"/>
      <c r="D60" s="10"/>
      <c r="E60" s="9"/>
    </row>
    <row r="61" spans="2:14" x14ac:dyDescent="0.2">
      <c r="B61" s="8"/>
      <c r="C61" s="9"/>
      <c r="D61" s="10"/>
      <c r="E61" s="9"/>
    </row>
    <row r="62" spans="2:14" x14ac:dyDescent="0.2">
      <c r="B62" s="8"/>
      <c r="C62" s="9"/>
      <c r="D62" s="10"/>
      <c r="E62" s="9"/>
    </row>
    <row r="63" spans="2:14" x14ac:dyDescent="0.2">
      <c r="B63" s="8"/>
      <c r="C63" s="9"/>
      <c r="D63" s="10"/>
      <c r="E63" s="9"/>
    </row>
    <row r="64" spans="2:14" x14ac:dyDescent="0.2">
      <c r="B64" s="8"/>
      <c r="C64" s="9"/>
      <c r="D64" s="10"/>
      <c r="E64" s="9"/>
    </row>
    <row r="65" spans="2:5" x14ac:dyDescent="0.2">
      <c r="B65" s="8"/>
      <c r="C65" s="9"/>
      <c r="D65" s="10"/>
      <c r="E65" s="9"/>
    </row>
    <row r="66" spans="2:5" x14ac:dyDescent="0.2">
      <c r="B66" s="8"/>
      <c r="C66" s="9"/>
      <c r="D66" s="10"/>
      <c r="E66" s="9"/>
    </row>
    <row r="67" spans="2:5" x14ac:dyDescent="0.2">
      <c r="B67" s="8"/>
      <c r="C67" s="9"/>
      <c r="D67" s="10"/>
      <c r="E67" s="9"/>
    </row>
    <row r="68" spans="2:5" x14ac:dyDescent="0.2">
      <c r="B68" s="8"/>
      <c r="C68" s="9"/>
      <c r="D68" s="10"/>
      <c r="E68" s="9"/>
    </row>
    <row r="69" spans="2:5" x14ac:dyDescent="0.2">
      <c r="B69" s="8"/>
      <c r="C69" s="9"/>
      <c r="D69" s="10"/>
      <c r="E69" s="9"/>
    </row>
    <row r="70" spans="2:5" x14ac:dyDescent="0.2">
      <c r="B70" s="8"/>
      <c r="C70" s="9"/>
      <c r="D70" s="10"/>
      <c r="E70" s="9"/>
    </row>
    <row r="71" spans="2:5" x14ac:dyDescent="0.2">
      <c r="B71" s="8"/>
      <c r="C71" s="9"/>
      <c r="D71" s="10"/>
      <c r="E71" s="9"/>
    </row>
    <row r="72" spans="2:5" x14ac:dyDescent="0.2">
      <c r="B72" s="8"/>
      <c r="C72" s="9"/>
      <c r="D72" s="10"/>
      <c r="E72" s="9"/>
    </row>
    <row r="73" spans="2:5" x14ac:dyDescent="0.2">
      <c r="B73" s="8"/>
      <c r="C73" s="9"/>
      <c r="D73" s="10"/>
      <c r="E73" s="9"/>
    </row>
    <row r="74" spans="2:5" x14ac:dyDescent="0.2">
      <c r="B74" s="8"/>
      <c r="C74" s="9"/>
      <c r="D74" s="10"/>
      <c r="E74" s="9"/>
    </row>
    <row r="75" spans="2:5" x14ac:dyDescent="0.2">
      <c r="B75" s="8"/>
      <c r="C75" s="9"/>
      <c r="D75" s="10"/>
      <c r="E75" s="9"/>
    </row>
    <row r="76" spans="2:5" x14ac:dyDescent="0.2">
      <c r="B76" s="8"/>
      <c r="C76" s="9"/>
      <c r="D76" s="10"/>
      <c r="E76" s="9"/>
    </row>
    <row r="77" spans="2:5" x14ac:dyDescent="0.2">
      <c r="B77" s="8"/>
      <c r="C77" s="9"/>
      <c r="D77" s="10"/>
      <c r="E77" s="9"/>
    </row>
    <row r="78" spans="2:5" x14ac:dyDescent="0.2">
      <c r="B78" s="8"/>
      <c r="C78" s="9"/>
      <c r="D78" s="10"/>
      <c r="E78" s="9"/>
    </row>
    <row r="79" spans="2:5" x14ac:dyDescent="0.2">
      <c r="B79" s="8"/>
      <c r="C79" s="9"/>
      <c r="D79" s="10"/>
      <c r="E79" s="9"/>
    </row>
    <row r="80" spans="2:5" x14ac:dyDescent="0.2">
      <c r="B80" s="8"/>
      <c r="C80" s="9"/>
      <c r="D80" s="10"/>
      <c r="E80" s="9"/>
    </row>
    <row r="81" spans="2:5" x14ac:dyDescent="0.2">
      <c r="B81" s="8"/>
      <c r="C81" s="9"/>
      <c r="D81" s="10"/>
      <c r="E81" s="9"/>
    </row>
    <row r="82" spans="2:5" x14ac:dyDescent="0.2">
      <c r="B82" s="8"/>
      <c r="C82" s="9"/>
      <c r="D82" s="10"/>
      <c r="E82" s="9"/>
    </row>
    <row r="83" spans="2:5" x14ac:dyDescent="0.2">
      <c r="B83" s="8"/>
      <c r="C83" s="9"/>
      <c r="D83" s="10"/>
      <c r="E83" s="9"/>
    </row>
    <row r="84" spans="2:5" x14ac:dyDescent="0.2">
      <c r="B84" s="8"/>
      <c r="C84" s="9"/>
      <c r="D84" s="10"/>
      <c r="E84" s="9"/>
    </row>
    <row r="85" spans="2:5" x14ac:dyDescent="0.2">
      <c r="B85" s="8"/>
      <c r="C85" s="9"/>
      <c r="D85" s="10"/>
      <c r="E85" s="9"/>
    </row>
    <row r="86" spans="2:5" x14ac:dyDescent="0.2">
      <c r="B86" s="8"/>
      <c r="C86" s="9"/>
      <c r="D86" s="10"/>
    </row>
  </sheetData>
  <mergeCells count="1">
    <mergeCell ref="P6:R6"/>
  </mergeCells>
  <phoneticPr fontId="4" type="noConversion"/>
  <hyperlinks>
    <hyperlink ref="G7" r:id="rId1" tooltip="maximum humidity saturation ratio in air" display="https://www.engineeringtoolbox.com/humidity-ratio-air-d_686.html" xr:uid="{61AA1770-D60D-7A47-B1E4-32E667D4C2F6}"/>
    <hyperlink ref="Q7" r:id="rId2" tooltip="Water vapor in air - saturation pressure" display="https://www.engineeringtoolbox.com/water-vapor-saturation-pressure-air-d_689.html" xr:uid="{6BADB0A9-C39E-0B45-A33B-A497177D682B}"/>
    <hyperlink ref="Q8" r:id="rId3" tooltip="Water vapor in air - saturation pressure" display="https://www.engineeringtoolbox.com/water-vapor-saturation-pressure-air-d_689.html" xr:uid="{90230413-9EA1-114E-AC6D-EFC2A99672EE}"/>
  </hyperlinks>
  <pageMargins left="0.7" right="0.7" top="0.78740157499999996" bottom="0.78740157499999996" header="0.3" footer="0.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Šejba</dc:creator>
  <cp:lastModifiedBy>Michal Šejba</cp:lastModifiedBy>
  <dcterms:created xsi:type="dcterms:W3CDTF">2021-06-13T14:11:43Z</dcterms:created>
  <dcterms:modified xsi:type="dcterms:W3CDTF">2021-06-13T20:50:41Z</dcterms:modified>
</cp:coreProperties>
</file>