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illem\Documents\School\Master 1\uitwisseling\Simulations of Systems\"/>
    </mc:Choice>
  </mc:AlternateContent>
  <bookViews>
    <workbookView xWindow="0" yWindow="0" windowWidth="20490" windowHeight="7755" activeTab="7"/>
  </bookViews>
  <sheets>
    <sheet name="Deposits" sheetId="1" r:id="rId1"/>
    <sheet name="Bonds" sheetId="2" r:id="rId2"/>
    <sheet name="AB-InBev" sheetId="3" r:id="rId3"/>
    <sheet name="Colruyt" sheetId="4" r:id="rId4"/>
    <sheet name="Solvay" sheetId="5" r:id="rId5"/>
    <sheet name="KBC group" sheetId="6" r:id="rId6"/>
    <sheet name="Bekaert" sheetId="7" r:id="rId7"/>
    <sheet name="Portfolio" sheetId="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8" l="1"/>
  <c r="J10" i="8" s="1"/>
  <c r="C3" i="8"/>
  <c r="B3" i="8"/>
  <c r="U10" i="8"/>
  <c r="U9" i="8"/>
  <c r="U8" i="8"/>
  <c r="U7" i="8"/>
  <c r="U6" i="8"/>
  <c r="U5" i="8"/>
  <c r="B6" i="7"/>
  <c r="B6" i="6"/>
  <c r="B6" i="5"/>
  <c r="B6" i="4"/>
  <c r="B6" i="3"/>
  <c r="B11" i="3"/>
  <c r="B6" i="8" l="1"/>
  <c r="C2" i="8"/>
  <c r="B2" i="8"/>
  <c r="D69" i="7" l="1"/>
  <c r="C69" i="7"/>
  <c r="D68" i="7"/>
  <c r="C68" i="7"/>
  <c r="D67" i="7"/>
  <c r="C67" i="7"/>
  <c r="D66" i="7"/>
  <c r="C66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41" i="7"/>
  <c r="C41" i="7"/>
  <c r="D40" i="7"/>
  <c r="C40" i="7"/>
  <c r="D39" i="7"/>
  <c r="C39" i="7"/>
  <c r="D38" i="7"/>
  <c r="C38" i="7"/>
  <c r="D37" i="7"/>
  <c r="C37" i="7"/>
  <c r="D36" i="7"/>
  <c r="C36" i="7"/>
  <c r="D35" i="7"/>
  <c r="C35" i="7"/>
  <c r="D34" i="7"/>
  <c r="C34" i="7"/>
  <c r="D33" i="7"/>
  <c r="C33" i="7"/>
  <c r="D32" i="7"/>
  <c r="C32" i="7"/>
  <c r="D31" i="7"/>
  <c r="C31" i="7"/>
  <c r="D30" i="7"/>
  <c r="C30" i="7"/>
  <c r="D29" i="7"/>
  <c r="C29" i="7"/>
  <c r="D28" i="7"/>
  <c r="C28" i="7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20" i="7"/>
  <c r="C20" i="7"/>
  <c r="D19" i="7"/>
  <c r="C19" i="7"/>
  <c r="D18" i="7"/>
  <c r="C18" i="7"/>
  <c r="D17" i="7"/>
  <c r="C17" i="7"/>
  <c r="D16" i="7"/>
  <c r="C16" i="7"/>
  <c r="D15" i="7"/>
  <c r="C15" i="7"/>
  <c r="D14" i="7"/>
  <c r="C14" i="7"/>
  <c r="D13" i="7"/>
  <c r="C13" i="7"/>
  <c r="D12" i="7"/>
  <c r="C12" i="7"/>
  <c r="D11" i="7"/>
  <c r="C11" i="7"/>
  <c r="D10" i="7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C10" i="7"/>
  <c r="B10" i="7"/>
  <c r="B11" i="6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I15" i="7"/>
  <c r="H3" i="8" s="1"/>
  <c r="H15" i="7"/>
  <c r="H2" i="8" s="1"/>
  <c r="B11" i="5"/>
  <c r="B10" i="6"/>
  <c r="D10" i="6"/>
  <c r="C10" i="6"/>
  <c r="I15" i="6"/>
  <c r="G3" i="8" s="1"/>
  <c r="H15" i="6"/>
  <c r="G2" i="8" s="1"/>
  <c r="B10" i="5"/>
  <c r="B11" i="4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D69" i="5"/>
  <c r="C69" i="5"/>
  <c r="D68" i="5"/>
  <c r="C68" i="5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D60" i="5"/>
  <c r="C60" i="5"/>
  <c r="D59" i="5"/>
  <c r="C59" i="5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D51" i="5"/>
  <c r="C51" i="5"/>
  <c r="D50" i="5"/>
  <c r="C50" i="5"/>
  <c r="D49" i="5"/>
  <c r="C49" i="5"/>
  <c r="D48" i="5"/>
  <c r="C48" i="5"/>
  <c r="D47" i="5"/>
  <c r="C47" i="5"/>
  <c r="D46" i="5"/>
  <c r="C46" i="5"/>
  <c r="D45" i="5"/>
  <c r="C45" i="5"/>
  <c r="D44" i="5"/>
  <c r="C44" i="5"/>
  <c r="D43" i="5"/>
  <c r="C43" i="5"/>
  <c r="D42" i="5"/>
  <c r="C42" i="5"/>
  <c r="D41" i="5"/>
  <c r="C41" i="5"/>
  <c r="D40" i="5"/>
  <c r="C40" i="5"/>
  <c r="D39" i="5"/>
  <c r="C39" i="5"/>
  <c r="D38" i="5"/>
  <c r="C38" i="5"/>
  <c r="D37" i="5"/>
  <c r="C37" i="5"/>
  <c r="D36" i="5"/>
  <c r="C36" i="5"/>
  <c r="D35" i="5"/>
  <c r="C35" i="5"/>
  <c r="D34" i="5"/>
  <c r="C34" i="5"/>
  <c r="D33" i="5"/>
  <c r="C33" i="5"/>
  <c r="D32" i="5"/>
  <c r="C32" i="5"/>
  <c r="D31" i="5"/>
  <c r="C31" i="5"/>
  <c r="D30" i="5"/>
  <c r="C30" i="5"/>
  <c r="D29" i="5"/>
  <c r="C29" i="5"/>
  <c r="D28" i="5"/>
  <c r="C28" i="5"/>
  <c r="D27" i="5"/>
  <c r="C27" i="5"/>
  <c r="D26" i="5"/>
  <c r="C26" i="5"/>
  <c r="D25" i="5"/>
  <c r="C25" i="5"/>
  <c r="D24" i="5"/>
  <c r="C24" i="5"/>
  <c r="D23" i="5"/>
  <c r="C23" i="5"/>
  <c r="D22" i="5"/>
  <c r="C22" i="5"/>
  <c r="D21" i="5"/>
  <c r="C21" i="5"/>
  <c r="D20" i="5"/>
  <c r="C20" i="5"/>
  <c r="D19" i="5"/>
  <c r="C19" i="5"/>
  <c r="D18" i="5"/>
  <c r="C18" i="5"/>
  <c r="D17" i="5"/>
  <c r="C17" i="5"/>
  <c r="D16" i="5"/>
  <c r="C16" i="5"/>
  <c r="D15" i="5"/>
  <c r="C15" i="5"/>
  <c r="D14" i="5"/>
  <c r="C14" i="5"/>
  <c r="D13" i="5"/>
  <c r="C13" i="5"/>
  <c r="D12" i="5"/>
  <c r="C12" i="5"/>
  <c r="D11" i="5"/>
  <c r="C11" i="5"/>
  <c r="D10" i="5"/>
  <c r="C10" i="5"/>
  <c r="I15" i="5"/>
  <c r="F3" i="8" s="1"/>
  <c r="H15" i="5"/>
  <c r="F2" i="8" s="1"/>
  <c r="I15" i="4"/>
  <c r="E3" i="8" s="1"/>
  <c r="H15" i="4"/>
  <c r="E2" i="8" s="1"/>
  <c r="C59" i="4"/>
  <c r="D59" i="4"/>
  <c r="C60" i="4"/>
  <c r="D60" i="4"/>
  <c r="C61" i="4"/>
  <c r="D61" i="4"/>
  <c r="C62" i="4"/>
  <c r="D62" i="4"/>
  <c r="C63" i="4"/>
  <c r="D63" i="4"/>
  <c r="C64" i="4"/>
  <c r="D64" i="4"/>
  <c r="C65" i="4"/>
  <c r="D65" i="4"/>
  <c r="C66" i="4"/>
  <c r="D66" i="4"/>
  <c r="C67" i="4"/>
  <c r="D67" i="4"/>
  <c r="C68" i="4"/>
  <c r="D68" i="4"/>
  <c r="C69" i="4"/>
  <c r="D69" i="4"/>
  <c r="D58" i="4"/>
  <c r="C58" i="4"/>
  <c r="C47" i="4"/>
  <c r="D47" i="4"/>
  <c r="C48" i="4"/>
  <c r="D48" i="4"/>
  <c r="C49" i="4"/>
  <c r="D49" i="4"/>
  <c r="C50" i="4"/>
  <c r="D50" i="4"/>
  <c r="C51" i="4"/>
  <c r="D51" i="4"/>
  <c r="C52" i="4"/>
  <c r="D52" i="4"/>
  <c r="C53" i="4"/>
  <c r="D53" i="4"/>
  <c r="C54" i="4"/>
  <c r="D54" i="4"/>
  <c r="C55" i="4"/>
  <c r="D55" i="4"/>
  <c r="C56" i="4"/>
  <c r="D56" i="4"/>
  <c r="C57" i="4"/>
  <c r="D57" i="4"/>
  <c r="D46" i="4"/>
  <c r="C46" i="4"/>
  <c r="C35" i="4"/>
  <c r="D35" i="4"/>
  <c r="C36" i="4"/>
  <c r="D36" i="4"/>
  <c r="C37" i="4"/>
  <c r="D37" i="4"/>
  <c r="C38" i="4"/>
  <c r="D38" i="4"/>
  <c r="C39" i="4"/>
  <c r="D39" i="4"/>
  <c r="C40" i="4"/>
  <c r="D40" i="4"/>
  <c r="C41" i="4"/>
  <c r="D41" i="4"/>
  <c r="C42" i="4"/>
  <c r="D42" i="4"/>
  <c r="C43" i="4"/>
  <c r="D43" i="4"/>
  <c r="C44" i="4"/>
  <c r="D44" i="4"/>
  <c r="C45" i="4"/>
  <c r="D45" i="4"/>
  <c r="D34" i="4"/>
  <c r="C34" i="4"/>
  <c r="C23" i="4"/>
  <c r="D23" i="4"/>
  <c r="C24" i="4"/>
  <c r="D24" i="4"/>
  <c r="C25" i="4"/>
  <c r="D25" i="4"/>
  <c r="C26" i="4"/>
  <c r="D26" i="4"/>
  <c r="C27" i="4"/>
  <c r="D27" i="4"/>
  <c r="C28" i="4"/>
  <c r="D28" i="4"/>
  <c r="C29" i="4"/>
  <c r="D29" i="4"/>
  <c r="C30" i="4"/>
  <c r="D30" i="4"/>
  <c r="C31" i="4"/>
  <c r="D31" i="4"/>
  <c r="C32" i="4"/>
  <c r="D32" i="4"/>
  <c r="C33" i="4"/>
  <c r="D33" i="4"/>
  <c r="D22" i="4"/>
  <c r="C22" i="4"/>
  <c r="C11" i="4"/>
  <c r="D11" i="4"/>
  <c r="C12" i="4"/>
  <c r="D12" i="4"/>
  <c r="C13" i="4"/>
  <c r="D13" i="4"/>
  <c r="C14" i="4"/>
  <c r="D14" i="4"/>
  <c r="C15" i="4"/>
  <c r="D15" i="4"/>
  <c r="C16" i="4"/>
  <c r="D16" i="4"/>
  <c r="C17" i="4"/>
  <c r="D17" i="4"/>
  <c r="C18" i="4"/>
  <c r="D18" i="4"/>
  <c r="C19" i="4"/>
  <c r="D19" i="4"/>
  <c r="C20" i="4"/>
  <c r="D20" i="4"/>
  <c r="C21" i="4"/>
  <c r="D21" i="4"/>
  <c r="D10" i="4"/>
  <c r="C10" i="4"/>
  <c r="B23" i="7" l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W16" i="7" s="1"/>
  <c r="W11" i="7" s="1"/>
  <c r="B24" i="6"/>
  <c r="B25" i="6" s="1"/>
  <c r="B26" i="6" s="1"/>
  <c r="B27" i="6" s="1"/>
  <c r="B28" i="6" s="1"/>
  <c r="B29" i="6" s="1"/>
  <c r="B30" i="6" s="1"/>
  <c r="B31" i="6" s="1"/>
  <c r="B32" i="6" s="1"/>
  <c r="B33" i="6" s="1"/>
  <c r="B34" i="6" s="1"/>
  <c r="B35" i="6" s="1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B47" i="6" s="1"/>
  <c r="B48" i="6" s="1"/>
  <c r="B49" i="6" s="1"/>
  <c r="B50" i="6" s="1"/>
  <c r="B51" i="6" s="1"/>
  <c r="B52" i="6" s="1"/>
  <c r="B53" i="6" s="1"/>
  <c r="B54" i="6" s="1"/>
  <c r="B55" i="6" s="1"/>
  <c r="B56" i="6" s="1"/>
  <c r="B57" i="6" s="1"/>
  <c r="B58" i="6" s="1"/>
  <c r="B59" i="6" s="1"/>
  <c r="B60" i="6" s="1"/>
  <c r="B61" i="6" s="1"/>
  <c r="B62" i="6" s="1"/>
  <c r="B63" i="6" s="1"/>
  <c r="B64" i="6" s="1"/>
  <c r="B65" i="6" s="1"/>
  <c r="B66" i="6" s="1"/>
  <c r="B67" i="6" s="1"/>
  <c r="B68" i="6" s="1"/>
  <c r="B69" i="6" s="1"/>
  <c r="B70" i="6" s="1"/>
  <c r="W16" i="6" s="1"/>
  <c r="W11" i="6" s="1"/>
  <c r="B23" i="4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W16" i="4" s="1"/>
  <c r="W12" i="4" s="1"/>
  <c r="R16" i="7"/>
  <c r="R11" i="7" s="1"/>
  <c r="S16" i="7"/>
  <c r="S11" i="7" s="1"/>
  <c r="B12" i="5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W16" i="5" s="1"/>
  <c r="W11" i="5" s="1"/>
  <c r="R16" i="6"/>
  <c r="R11" i="6" s="1"/>
  <c r="S16" i="6"/>
  <c r="S11" i="6" s="1"/>
  <c r="R16" i="5"/>
  <c r="R11" i="5" s="1"/>
  <c r="R16" i="4"/>
  <c r="R12" i="4" s="1"/>
  <c r="S16" i="4"/>
  <c r="S12" i="4" s="1"/>
  <c r="I15" i="3"/>
  <c r="D3" i="8" s="1"/>
  <c r="H15" i="3"/>
  <c r="D2" i="8" s="1"/>
  <c r="C59" i="3"/>
  <c r="D59" i="3"/>
  <c r="C60" i="3"/>
  <c r="D60" i="3"/>
  <c r="C61" i="3"/>
  <c r="D61" i="3"/>
  <c r="C62" i="3"/>
  <c r="D62" i="3"/>
  <c r="C63" i="3"/>
  <c r="D63" i="3"/>
  <c r="C64" i="3"/>
  <c r="D64" i="3"/>
  <c r="C65" i="3"/>
  <c r="D65" i="3"/>
  <c r="C66" i="3"/>
  <c r="D66" i="3"/>
  <c r="C67" i="3"/>
  <c r="D67" i="3"/>
  <c r="C68" i="3"/>
  <c r="D68" i="3"/>
  <c r="C69" i="3"/>
  <c r="D69" i="3"/>
  <c r="D58" i="3"/>
  <c r="C58" i="3"/>
  <c r="C47" i="3"/>
  <c r="D47" i="3"/>
  <c r="C48" i="3"/>
  <c r="D48" i="3"/>
  <c r="C49" i="3"/>
  <c r="D49" i="3"/>
  <c r="C50" i="3"/>
  <c r="D50" i="3"/>
  <c r="C51" i="3"/>
  <c r="D51" i="3"/>
  <c r="C52" i="3"/>
  <c r="D52" i="3"/>
  <c r="C53" i="3"/>
  <c r="D53" i="3"/>
  <c r="C54" i="3"/>
  <c r="D54" i="3"/>
  <c r="C55" i="3"/>
  <c r="D55" i="3"/>
  <c r="C56" i="3"/>
  <c r="D56" i="3"/>
  <c r="C57" i="3"/>
  <c r="D57" i="3"/>
  <c r="D46" i="3"/>
  <c r="C46" i="3"/>
  <c r="C35" i="3"/>
  <c r="D35" i="3"/>
  <c r="C36" i="3"/>
  <c r="D36" i="3"/>
  <c r="C37" i="3"/>
  <c r="D37" i="3"/>
  <c r="C38" i="3"/>
  <c r="D38" i="3"/>
  <c r="C39" i="3"/>
  <c r="D39" i="3"/>
  <c r="C40" i="3"/>
  <c r="D40" i="3"/>
  <c r="C41" i="3"/>
  <c r="D41" i="3"/>
  <c r="C42" i="3"/>
  <c r="D42" i="3"/>
  <c r="C43" i="3"/>
  <c r="D43" i="3"/>
  <c r="C44" i="3"/>
  <c r="D44" i="3"/>
  <c r="C45" i="3"/>
  <c r="D45" i="3"/>
  <c r="D34" i="3"/>
  <c r="C34" i="3"/>
  <c r="D23" i="3"/>
  <c r="D24" i="3"/>
  <c r="D25" i="3"/>
  <c r="D26" i="3"/>
  <c r="D27" i="3"/>
  <c r="D28" i="3"/>
  <c r="D29" i="3"/>
  <c r="D30" i="3"/>
  <c r="D31" i="3"/>
  <c r="D32" i="3"/>
  <c r="D33" i="3"/>
  <c r="D22" i="3"/>
  <c r="C11" i="3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D10" i="3"/>
  <c r="C10" i="3"/>
  <c r="R16" i="3" s="1"/>
  <c r="R10" i="3" s="1"/>
  <c r="C23" i="3"/>
  <c r="C24" i="3"/>
  <c r="C25" i="3"/>
  <c r="C26" i="3"/>
  <c r="C27" i="3"/>
  <c r="C28" i="3"/>
  <c r="C29" i="3"/>
  <c r="C30" i="3"/>
  <c r="C31" i="3"/>
  <c r="C32" i="3"/>
  <c r="C33" i="3"/>
  <c r="C22" i="3"/>
  <c r="V16" i="7" l="1"/>
  <c r="V11" i="7" s="1"/>
  <c r="T16" i="6"/>
  <c r="T11" i="6" s="1"/>
  <c r="U16" i="7"/>
  <c r="U11" i="7" s="1"/>
  <c r="T16" i="7"/>
  <c r="T11" i="7" s="1"/>
  <c r="T16" i="4"/>
  <c r="T12" i="4" s="1"/>
  <c r="U16" i="4"/>
  <c r="U12" i="4" s="1"/>
  <c r="V16" i="4"/>
  <c r="V12" i="4" s="1"/>
  <c r="C6" i="8"/>
  <c r="S16" i="5"/>
  <c r="S11" i="5" s="1"/>
  <c r="U16" i="5"/>
  <c r="U11" i="5" s="1"/>
  <c r="T16" i="5"/>
  <c r="T11" i="5" s="1"/>
  <c r="V16" i="5"/>
  <c r="V11" i="5" s="1"/>
  <c r="V16" i="6"/>
  <c r="V11" i="6" s="1"/>
  <c r="U16" i="6"/>
  <c r="U11" i="6" s="1"/>
  <c r="B12" i="3"/>
  <c r="B13" i="3" s="1"/>
  <c r="B14" i="3" s="1"/>
  <c r="B15" i="3" s="1"/>
  <c r="B16" i="3" s="1"/>
  <c r="B17" i="3" s="1"/>
  <c r="B18" i="3" s="1"/>
  <c r="B19" i="3" s="1"/>
  <c r="B20" i="3" s="1"/>
  <c r="B4" i="7"/>
  <c r="B11" i="8" l="1"/>
  <c r="C11" i="8" s="1"/>
  <c r="B12" i="8"/>
  <c r="C12" i="8" s="1"/>
  <c r="B13" i="8"/>
  <c r="C13" i="8" s="1"/>
  <c r="B10" i="8"/>
  <c r="C10" i="8" s="1"/>
  <c r="B9" i="8"/>
  <c r="B21" i="3"/>
  <c r="B22" i="3" s="1"/>
  <c r="B4" i="6"/>
  <c r="B4" i="5"/>
  <c r="B4" i="4"/>
  <c r="B4" i="3"/>
  <c r="C9" i="8" l="1"/>
  <c r="S16" i="3"/>
  <c r="S10" i="3" s="1"/>
  <c r="B23" i="3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I7" i="2"/>
  <c r="I8" i="2"/>
  <c r="I6" i="2"/>
  <c r="D8" i="2"/>
  <c r="D9" i="2"/>
  <c r="D10" i="2"/>
  <c r="D11" i="2"/>
  <c r="D7" i="2"/>
  <c r="J6" i="8" l="1"/>
  <c r="G12" i="8" s="1"/>
  <c r="T16" i="3"/>
  <c r="T10" i="3" s="1"/>
  <c r="B47" i="3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U16" i="3"/>
  <c r="U10" i="3" s="1"/>
  <c r="D12" i="2"/>
  <c r="B12" i="2"/>
  <c r="D6" i="2"/>
  <c r="C8" i="2"/>
  <c r="C9" i="2"/>
  <c r="C10" i="2"/>
  <c r="C11" i="2"/>
  <c r="C7" i="2"/>
  <c r="C6" i="2"/>
  <c r="B11" i="2"/>
  <c r="B8" i="2"/>
  <c r="B9" i="2"/>
  <c r="B10" i="2"/>
  <c r="B7" i="2"/>
  <c r="B6" i="2"/>
  <c r="B6" i="1"/>
  <c r="E6" i="1" s="1"/>
  <c r="J8" i="8" l="1"/>
  <c r="J9" i="8"/>
  <c r="B7" i="1"/>
  <c r="E7" i="1" s="1"/>
  <c r="C6" i="1"/>
  <c r="D6" i="1" s="1"/>
  <c r="B59" i="3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W16" i="3" s="1"/>
  <c r="W10" i="3" s="1"/>
  <c r="V16" i="3"/>
  <c r="V10" i="3" s="1"/>
  <c r="B8" i="1"/>
  <c r="C7" i="1" l="1"/>
  <c r="D7" i="1" s="1"/>
  <c r="B9" i="1"/>
  <c r="E8" i="1"/>
  <c r="C8" i="1"/>
  <c r="D8" i="1" s="1"/>
  <c r="B10" i="1" l="1"/>
  <c r="E9" i="1"/>
  <c r="C9" i="1"/>
  <c r="D9" i="1" s="1"/>
  <c r="B11" i="1" l="1"/>
  <c r="E10" i="1"/>
  <c r="C10" i="1"/>
  <c r="D10" i="1" s="1"/>
  <c r="E11" i="1" l="1"/>
  <c r="C11" i="1"/>
  <c r="D11" i="1" s="1"/>
</calcChain>
</file>

<file path=xl/sharedStrings.xml><?xml version="1.0" encoding="utf-8"?>
<sst xmlns="http://schemas.openxmlformats.org/spreadsheetml/2006/main" count="160" uniqueCount="62">
  <si>
    <t>Timeperiod</t>
  </si>
  <si>
    <t>basic intrest</t>
  </si>
  <si>
    <t>loyalty fee</t>
  </si>
  <si>
    <t>5 year</t>
  </si>
  <si>
    <t>time</t>
  </si>
  <si>
    <t>initial deposit</t>
  </si>
  <si>
    <t>yield</t>
  </si>
  <si>
    <t>value deposit</t>
  </si>
  <si>
    <t>yield (percentage)</t>
  </si>
  <si>
    <t>yield (absolute)</t>
  </si>
  <si>
    <t>risk</t>
  </si>
  <si>
    <t>Time period</t>
  </si>
  <si>
    <t>5 years</t>
  </si>
  <si>
    <t>coupon</t>
  </si>
  <si>
    <t>marketintrest</t>
  </si>
  <si>
    <t>initial value</t>
  </si>
  <si>
    <t>AA-          =</t>
  </si>
  <si>
    <t>coupon intrest</t>
  </si>
  <si>
    <t>Cashflow</t>
  </si>
  <si>
    <t>Price</t>
  </si>
  <si>
    <t>Total</t>
  </si>
  <si>
    <t xml:space="preserve">internal yield </t>
  </si>
  <si>
    <t>yield to maturity</t>
  </si>
  <si>
    <t>current yield</t>
  </si>
  <si>
    <t>Initial value</t>
  </si>
  <si>
    <t>Period (years)</t>
  </si>
  <si>
    <t>Number of stocks</t>
  </si>
  <si>
    <t>Total budget invested</t>
  </si>
  <si>
    <t xml:space="preserve">Beta </t>
  </si>
  <si>
    <t>Volatility</t>
  </si>
  <si>
    <t>(starting in 2017)</t>
  </si>
  <si>
    <t>stock price</t>
  </si>
  <si>
    <t>Month</t>
  </si>
  <si>
    <t>MONTH</t>
  </si>
  <si>
    <t>RUNS</t>
  </si>
  <si>
    <t>Yield</t>
  </si>
  <si>
    <t>year</t>
  </si>
  <si>
    <t>Stock price</t>
  </si>
  <si>
    <t>Stock Price</t>
  </si>
  <si>
    <t>Instrument</t>
  </si>
  <si>
    <t>Deposits</t>
  </si>
  <si>
    <t>Bonds</t>
  </si>
  <si>
    <t>AB-InBev</t>
  </si>
  <si>
    <t>Colruyt</t>
  </si>
  <si>
    <t>Solvay</t>
  </si>
  <si>
    <t>KBC group</t>
  </si>
  <si>
    <t>Bekaert</t>
  </si>
  <si>
    <t>Portfolio</t>
  </si>
  <si>
    <t>Initially invested amount:</t>
  </si>
  <si>
    <t>Year</t>
  </si>
  <si>
    <t>Return</t>
  </si>
  <si>
    <t>expected return</t>
  </si>
  <si>
    <t>Simulation</t>
  </si>
  <si>
    <t>Result after 5 years with simualtion:</t>
  </si>
  <si>
    <t>Covariantie</t>
  </si>
  <si>
    <t>KBC Group</t>
  </si>
  <si>
    <t>Var-Cov Matrix</t>
  </si>
  <si>
    <t>percentage in portfolio</t>
  </si>
  <si>
    <t>Best case scenario after 5 years:</t>
  </si>
  <si>
    <t>Worst case scenario after 5 years:</t>
  </si>
  <si>
    <t>Most likely return</t>
  </si>
  <si>
    <t>Result after 5 years (1 estimation: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</si>
</sst>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€&quot;\ * #,##0.00_ ;_ &quot;€&quot;\ * \-#,##0.00_ ;_ &quot;€&quot;\ * &quot;-&quot;??_ ;_ @_ "/>
    <numFmt numFmtId="164" formatCode="0.0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6">
    <xf numFmtId="0" fontId="0" fillId="0" borderId="0" xfId="0"/>
    <xf numFmtId="0" fontId="2" fillId="3" borderId="2" xfId="0" applyFont="1" applyFill="1" applyBorder="1"/>
    <xf numFmtId="10" fontId="0" fillId="0" borderId="2" xfId="2" applyNumberFormat="1" applyFont="1" applyBorder="1"/>
    <xf numFmtId="0" fontId="2" fillId="3" borderId="1" xfId="0" applyFont="1" applyFill="1" applyBorder="1"/>
    <xf numFmtId="0" fontId="0" fillId="0" borderId="1" xfId="0" applyBorder="1"/>
    <xf numFmtId="10" fontId="0" fillId="0" borderId="1" xfId="2" applyNumberFormat="1" applyFont="1" applyBorder="1"/>
    <xf numFmtId="0" fontId="2" fillId="3" borderId="3" xfId="0" applyFont="1" applyFill="1" applyBorder="1"/>
    <xf numFmtId="0" fontId="0" fillId="3" borderId="2" xfId="0" applyFill="1" applyBorder="1"/>
    <xf numFmtId="0" fontId="0" fillId="2" borderId="5" xfId="0" applyFill="1" applyBorder="1"/>
    <xf numFmtId="164" fontId="0" fillId="2" borderId="5" xfId="2" applyNumberFormat="1" applyFont="1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1" xfId="0" applyFill="1" applyBorder="1"/>
    <xf numFmtId="0" fontId="0" fillId="2" borderId="12" xfId="0" applyFill="1" applyBorder="1"/>
    <xf numFmtId="164" fontId="0" fillId="2" borderId="12" xfId="2" applyNumberFormat="1" applyFont="1" applyFill="1" applyBorder="1"/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/>
    <xf numFmtId="0" fontId="0" fillId="0" borderId="17" xfId="0" applyBorder="1"/>
    <xf numFmtId="44" fontId="0" fillId="0" borderId="1" xfId="1" applyFont="1" applyBorder="1"/>
    <xf numFmtId="44" fontId="0" fillId="2" borderId="12" xfId="1" applyFont="1" applyFill="1" applyBorder="1"/>
    <xf numFmtId="44" fontId="0" fillId="2" borderId="5" xfId="1" applyFont="1" applyFill="1" applyBorder="1"/>
    <xf numFmtId="44" fontId="0" fillId="2" borderId="9" xfId="1" applyFont="1" applyFill="1" applyBorder="1"/>
    <xf numFmtId="44" fontId="0" fillId="2" borderId="13" xfId="1" applyFont="1" applyFill="1" applyBorder="1"/>
    <xf numFmtId="44" fontId="0" fillId="2" borderId="7" xfId="1" applyFont="1" applyFill="1" applyBorder="1"/>
    <xf numFmtId="44" fontId="0" fillId="2" borderId="10" xfId="1" applyFont="1" applyFill="1" applyBorder="1"/>
    <xf numFmtId="10" fontId="0" fillId="0" borderId="17" xfId="2" applyNumberFormat="1" applyFont="1" applyBorder="1"/>
    <xf numFmtId="0" fontId="0" fillId="3" borderId="1" xfId="0" applyFill="1" applyBorder="1"/>
    <xf numFmtId="44" fontId="0" fillId="0" borderId="4" xfId="1" applyFont="1" applyBorder="1"/>
    <xf numFmtId="44" fontId="0" fillId="0" borderId="0" xfId="1" applyFont="1"/>
    <xf numFmtId="9" fontId="0" fillId="0" borderId="0" xfId="0" applyNumberFormat="1"/>
    <xf numFmtId="44" fontId="3" fillId="0" borderId="0" xfId="0" applyNumberFormat="1" applyFont="1"/>
    <xf numFmtId="10" fontId="0" fillId="0" borderId="0" xfId="2" applyNumberFormat="1" applyFont="1"/>
    <xf numFmtId="44" fontId="0" fillId="0" borderId="18" xfId="1" applyFont="1" applyBorder="1"/>
    <xf numFmtId="0" fontId="0" fillId="0" borderId="19" xfId="0" applyBorder="1"/>
    <xf numFmtId="44" fontId="0" fillId="0" borderId="19" xfId="0" applyNumberFormat="1" applyBorder="1"/>
    <xf numFmtId="0" fontId="0" fillId="0" borderId="20" xfId="0" applyBorder="1"/>
    <xf numFmtId="0" fontId="0" fillId="0" borderId="22" xfId="0" applyBorder="1"/>
    <xf numFmtId="0" fontId="0" fillId="0" borderId="23" xfId="0" applyBorder="1"/>
    <xf numFmtId="44" fontId="0" fillId="0" borderId="21" xfId="1" applyFont="1" applyBorder="1"/>
    <xf numFmtId="44" fontId="0" fillId="0" borderId="22" xfId="0" applyNumberFormat="1" applyBorder="1"/>
    <xf numFmtId="0" fontId="0" fillId="0" borderId="0" xfId="0" applyAlignment="1">
      <alignment horizontal="center" vertical="center"/>
    </xf>
    <xf numFmtId="44" fontId="0" fillId="0" borderId="0" xfId="0" applyNumberFormat="1"/>
    <xf numFmtId="0" fontId="0" fillId="0" borderId="0" xfId="0" applyBorder="1"/>
    <xf numFmtId="10" fontId="0" fillId="0" borderId="0" xfId="2" applyNumberFormat="1" applyFont="1" applyBorder="1"/>
    <xf numFmtId="44" fontId="0" fillId="0" borderId="5" xfId="1" applyFont="1" applyBorder="1"/>
    <xf numFmtId="10" fontId="0" fillId="0" borderId="5" xfId="2" applyNumberFormat="1" applyFont="1" applyBorder="1"/>
    <xf numFmtId="44" fontId="0" fillId="0" borderId="12" xfId="1" applyFont="1" applyBorder="1"/>
    <xf numFmtId="10" fontId="0" fillId="0" borderId="12" xfId="2" applyNumberFormat="1" applyFont="1" applyBorder="1"/>
    <xf numFmtId="0" fontId="0" fillId="3" borderId="14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0" borderId="6" xfId="0" applyBorder="1"/>
    <xf numFmtId="10" fontId="0" fillId="0" borderId="7" xfId="2" applyNumberFormat="1" applyFont="1" applyBorder="1"/>
    <xf numFmtId="0" fontId="0" fillId="0" borderId="8" xfId="0" applyBorder="1"/>
    <xf numFmtId="10" fontId="0" fillId="0" borderId="9" xfId="2" applyNumberFormat="1" applyFont="1" applyBorder="1"/>
    <xf numFmtId="10" fontId="0" fillId="0" borderId="10" xfId="2" applyNumberFormat="1" applyFont="1" applyBorder="1"/>
    <xf numFmtId="0" fontId="0" fillId="0" borderId="0" xfId="0" applyFill="1" applyBorder="1"/>
    <xf numFmtId="0" fontId="0" fillId="0" borderId="27" xfId="0" applyBorder="1"/>
    <xf numFmtId="0" fontId="0" fillId="0" borderId="28" xfId="0" applyBorder="1"/>
    <xf numFmtId="0" fontId="0" fillId="0" borderId="0" xfId="0" applyNumberFormat="1"/>
    <xf numFmtId="10" fontId="4" fillId="0" borderId="29" xfId="0" applyNumberFormat="1" applyFont="1" applyBorder="1"/>
    <xf numFmtId="10" fontId="4" fillId="0" borderId="30" xfId="0" applyNumberFormat="1" applyFont="1" applyBorder="1"/>
    <xf numFmtId="0" fontId="0" fillId="4" borderId="24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3" fillId="0" borderId="0" xfId="0" applyFont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5" xfId="0" applyBorder="1"/>
    <xf numFmtId="0" fontId="0" fillId="4" borderId="38" xfId="0" applyFill="1" applyBorder="1" applyAlignment="1">
      <alignment horizontal="center" vertical="center"/>
    </xf>
    <xf numFmtId="0" fontId="0" fillId="4" borderId="39" xfId="0" applyFill="1" applyBorder="1" applyAlignment="1">
      <alignment horizontal="center" vertical="center"/>
    </xf>
    <xf numFmtId="0" fontId="0" fillId="4" borderId="40" xfId="0" applyFill="1" applyBorder="1" applyAlignment="1">
      <alignment horizontal="center" vertical="center"/>
    </xf>
    <xf numFmtId="0" fontId="0" fillId="0" borderId="24" xfId="0" applyBorder="1"/>
    <xf numFmtId="10" fontId="0" fillId="0" borderId="25" xfId="2" applyNumberFormat="1" applyFont="1" applyBorder="1"/>
    <xf numFmtId="10" fontId="0" fillId="0" borderId="26" xfId="2" applyNumberFormat="1" applyFont="1" applyBorder="1"/>
    <xf numFmtId="10" fontId="4" fillId="0" borderId="41" xfId="0" applyNumberFormat="1" applyFont="1" applyBorder="1"/>
    <xf numFmtId="10" fontId="4" fillId="0" borderId="2" xfId="0" applyNumberFormat="1" applyFont="1" applyBorder="1"/>
    <xf numFmtId="10" fontId="4" fillId="0" borderId="1" xfId="0" applyNumberFormat="1" applyFont="1" applyBorder="1"/>
    <xf numFmtId="10" fontId="0" fillId="0" borderId="5" xfId="0" applyNumberFormat="1" applyBorder="1"/>
    <xf numFmtId="9" fontId="0" fillId="0" borderId="5" xfId="2" applyFont="1" applyBorder="1"/>
    <xf numFmtId="0" fontId="0" fillId="0" borderId="12" xfId="0" applyBorder="1"/>
    <xf numFmtId="44" fontId="0" fillId="0" borderId="12" xfId="0" applyNumberFormat="1" applyBorder="1"/>
    <xf numFmtId="10" fontId="4" fillId="0" borderId="41" xfId="2" applyNumberFormat="1" applyFont="1" applyBorder="1"/>
    <xf numFmtId="10" fontId="4" fillId="0" borderId="2" xfId="2" applyNumberFormat="1" applyFont="1" applyBorder="1"/>
    <xf numFmtId="164" fontId="4" fillId="2" borderId="9" xfId="2" applyNumberFormat="1" applyFont="1" applyFill="1" applyBorder="1"/>
    <xf numFmtId="2" fontId="4" fillId="0" borderId="17" xfId="0" applyNumberFormat="1" applyFont="1" applyBorder="1"/>
    <xf numFmtId="10" fontId="0" fillId="0" borderId="26" xfId="0" applyNumberFormat="1" applyBorder="1"/>
    <xf numFmtId="10" fontId="4" fillId="0" borderId="4" xfId="2" applyNumberFormat="1" applyFont="1" applyBorder="1"/>
    <xf numFmtId="10" fontId="4" fillId="0" borderId="7" xfId="0" applyNumberFormat="1" applyFont="1" applyBorder="1"/>
    <xf numFmtId="0" fontId="0" fillId="3" borderId="24" xfId="0" applyFill="1" applyBorder="1"/>
    <xf numFmtId="0" fontId="0" fillId="3" borderId="6" xfId="0" applyFill="1" applyBorder="1"/>
    <xf numFmtId="0" fontId="0" fillId="3" borderId="8" xfId="0" applyFill="1" applyBorder="1"/>
    <xf numFmtId="0" fontId="3" fillId="3" borderId="21" xfId="0" applyFont="1" applyFill="1" applyBorder="1"/>
    <xf numFmtId="0" fontId="3" fillId="3" borderId="22" xfId="0" applyFont="1" applyFill="1" applyBorder="1"/>
    <xf numFmtId="0" fontId="3" fillId="3" borderId="23" xfId="0" applyFont="1" applyFill="1" applyBorder="1"/>
    <xf numFmtId="0" fontId="0" fillId="4" borderId="14" xfId="0" applyFill="1" applyBorder="1"/>
    <xf numFmtId="10" fontId="0" fillId="0" borderId="25" xfId="0" applyNumberFormat="1" applyBorder="1"/>
    <xf numFmtId="10" fontId="0" fillId="0" borderId="9" xfId="0" applyNumberFormat="1" applyBorder="1"/>
    <xf numFmtId="0" fontId="0" fillId="4" borderId="45" xfId="0" applyFill="1" applyBorder="1"/>
    <xf numFmtId="0" fontId="0" fillId="4" borderId="15" xfId="0" applyFill="1" applyBorder="1"/>
    <xf numFmtId="0" fontId="0" fillId="4" borderId="16" xfId="0" applyFill="1" applyBorder="1"/>
    <xf numFmtId="10" fontId="0" fillId="0" borderId="10" xfId="0" applyNumberFormat="1" applyBorder="1"/>
    <xf numFmtId="10" fontId="0" fillId="0" borderId="8" xfId="2" applyNumberFormat="1" applyFont="1" applyBorder="1"/>
    <xf numFmtId="10" fontId="0" fillId="0" borderId="24" xfId="2" applyNumberFormat="1" applyFont="1" applyBorder="1"/>
    <xf numFmtId="0" fontId="0" fillId="5" borderId="44" xfId="0" applyFill="1" applyBorder="1" applyAlignment="1">
      <alignment horizontal="center" vertical="center"/>
    </xf>
    <xf numFmtId="0" fontId="0" fillId="5" borderId="42" xfId="0" applyFill="1" applyBorder="1" applyAlignment="1">
      <alignment horizontal="center" vertical="center"/>
    </xf>
    <xf numFmtId="0" fontId="0" fillId="5" borderId="43" xfId="0" applyFill="1" applyBorder="1" applyAlignment="1">
      <alignment horizontal="center" vertical="center"/>
    </xf>
    <xf numFmtId="0" fontId="0" fillId="6" borderId="0" xfId="0" applyFill="1" applyBorder="1"/>
    <xf numFmtId="0" fontId="3" fillId="0" borderId="0" xfId="0" applyFont="1" applyAlignment="1">
      <alignment horizontal="center"/>
    </xf>
    <xf numFmtId="0" fontId="0" fillId="7" borderId="41" xfId="0" applyFill="1" applyBorder="1" applyAlignment="1">
      <alignment horizontal="center" vertical="center"/>
    </xf>
    <xf numFmtId="0" fontId="0" fillId="7" borderId="2" xfId="0" applyFill="1" applyBorder="1"/>
    <xf numFmtId="0" fontId="0" fillId="7" borderId="1" xfId="0" applyFill="1" applyBorder="1"/>
    <xf numFmtId="0" fontId="0" fillId="0" borderId="5" xfId="0" applyBorder="1" applyAlignment="1">
      <alignment horizontal="center"/>
    </xf>
    <xf numFmtId="0" fontId="0" fillId="0" borderId="47" xfId="0" applyBorder="1" applyAlignment="1">
      <alignment horizontal="center"/>
    </xf>
    <xf numFmtId="44" fontId="2" fillId="0" borderId="47" xfId="0" applyNumberFormat="1" applyFont="1" applyBorder="1"/>
    <xf numFmtId="44" fontId="0" fillId="0" borderId="33" xfId="1" applyFont="1" applyBorder="1"/>
    <xf numFmtId="44" fontId="0" fillId="0" borderId="35" xfId="1" applyFont="1" applyBorder="1"/>
    <xf numFmtId="44" fontId="0" fillId="0" borderId="28" xfId="1" applyFont="1" applyBorder="1"/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0" fillId="5" borderId="1" xfId="0" applyFill="1" applyBorder="1"/>
    <xf numFmtId="10" fontId="0" fillId="0" borderId="28" xfId="2" applyNumberFormat="1" applyFont="1" applyBorder="1"/>
    <xf numFmtId="0" fontId="0" fillId="0" borderId="14" xfId="0" applyBorder="1"/>
    <xf numFmtId="10" fontId="0" fillId="0" borderId="15" xfId="2" applyNumberFormat="1" applyFont="1" applyBorder="1"/>
    <xf numFmtId="10" fontId="0" fillId="0" borderId="16" xfId="2" applyNumberFormat="1" applyFont="1" applyBorder="1"/>
    <xf numFmtId="0" fontId="3" fillId="3" borderId="42" xfId="0" applyFont="1" applyFill="1" applyBorder="1"/>
    <xf numFmtId="0" fontId="3" fillId="3" borderId="43" xfId="0" applyFont="1" applyFill="1" applyBorder="1"/>
    <xf numFmtId="44" fontId="0" fillId="0" borderId="48" xfId="1" applyFont="1" applyBorder="1"/>
    <xf numFmtId="0" fontId="0" fillId="0" borderId="21" xfId="0" applyBorder="1"/>
    <xf numFmtId="0" fontId="0" fillId="0" borderId="22" xfId="1" applyNumberFormat="1" applyFont="1" applyBorder="1"/>
    <xf numFmtId="0" fontId="0" fillId="4" borderId="21" xfId="0" applyFill="1" applyBorder="1"/>
    <xf numFmtId="0" fontId="0" fillId="4" borderId="22" xfId="0" applyFill="1" applyBorder="1"/>
    <xf numFmtId="0" fontId="0" fillId="4" borderId="23" xfId="0" applyFill="1" applyBorder="1"/>
    <xf numFmtId="10" fontId="0" fillId="8" borderId="0" xfId="2" applyNumberFormat="1" applyFont="1" applyFill="1" applyBorder="1"/>
    <xf numFmtId="0" fontId="0" fillId="0" borderId="5" xfId="0" applyFill="1" applyBorder="1"/>
    <xf numFmtId="0" fontId="0" fillId="9" borderId="5" xfId="0" applyFill="1" applyBorder="1"/>
    <xf numFmtId="44" fontId="6" fillId="12" borderId="2" xfId="0" applyNumberFormat="1" applyFont="1" applyFill="1" applyBorder="1"/>
    <xf numFmtId="0" fontId="5" fillId="0" borderId="41" xfId="0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44" fontId="5" fillId="10" borderId="1" xfId="0" applyNumberFormat="1" applyFont="1" applyFill="1" applyBorder="1"/>
    <xf numFmtId="0" fontId="5" fillId="0" borderId="49" xfId="0" applyFont="1" applyBorder="1" applyAlignment="1">
      <alignment horizontal="center"/>
    </xf>
    <xf numFmtId="0" fontId="5" fillId="0" borderId="50" xfId="0" applyFont="1" applyBorder="1" applyAlignment="1">
      <alignment horizontal="center"/>
    </xf>
    <xf numFmtId="44" fontId="5" fillId="11" borderId="1" xfId="0" applyNumberFormat="1" applyFont="1" applyFill="1" applyBorder="1"/>
    <xf numFmtId="44" fontId="5" fillId="12" borderId="1" xfId="0" applyNumberFormat="1" applyFont="1" applyFill="1" applyBorder="1"/>
    <xf numFmtId="0" fontId="5" fillId="6" borderId="41" xfId="0" applyFont="1" applyFill="1" applyBorder="1" applyAlignment="1">
      <alignment horizontal="center"/>
    </xf>
    <xf numFmtId="0" fontId="5" fillId="6" borderId="46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Yield over time</a:t>
            </a:r>
          </a:p>
          <a:p>
            <a:pPr>
              <a:defRPr/>
            </a:pP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B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Deposits!$E$6:$E$11</c:f>
              <c:numCache>
                <c:formatCode>_("€"* #,##0.00_);_("€"* \(#,##0.00\);_("€"* "-"??_);_(@_)</c:formatCode>
                <c:ptCount val="6"/>
                <c:pt idx="0">
                  <c:v>0</c:v>
                </c:pt>
                <c:pt idx="1">
                  <c:v>1099.9999999998836</c:v>
                </c:pt>
                <c:pt idx="2">
                  <c:v>3303.6313309996622</c:v>
                </c:pt>
                <c:pt idx="3">
                  <c:v>6618.1766419704072</c:v>
                </c:pt>
                <c:pt idx="4">
                  <c:v>11054.610027865972</c:v>
                </c:pt>
                <c:pt idx="5">
                  <c:v>16627.657608339912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59465840"/>
        <c:axId val="559464664"/>
      </c:lineChart>
      <c:dateAx>
        <c:axId val="559465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559464664"/>
        <c:crosses val="autoZero"/>
        <c:auto val="0"/>
        <c:lblOffset val="100"/>
        <c:baseTimeUnit val="days"/>
      </c:dateAx>
      <c:valAx>
        <c:axId val="55946466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Yield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559465840"/>
        <c:crossesAt val="1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nl-BE"/>
        </a:p>
      </c:txPr>
    </c:title>
    <c:autoTitleDeleted val="0"/>
    <c:plotArea>
      <c:layout>
        <c:manualLayout>
          <c:layoutTarget val="inner"/>
          <c:xMode val="edge"/>
          <c:yMode val="edge"/>
          <c:x val="8.0469816272965886E-2"/>
          <c:y val="0.13653944298629339"/>
          <c:w val="0.88386351706036748"/>
          <c:h val="0.72088764946048411"/>
        </c:manualLayout>
      </c:layout>
      <c:scatterChart>
        <c:scatterStyle val="lineMarker"/>
        <c:varyColors val="0"/>
        <c:ser>
          <c:idx val="0"/>
          <c:order val="0"/>
          <c:tx>
            <c:v>Evolution Stock Price</c:v>
          </c:tx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'AB-InBev'!$R$15:$W$15</c:f>
              <c:numCache>
                <c:formatCode>General</c:formatCode>
                <c:ptCount val="6"/>
                <c:pt idx="0">
                  <c:v>1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numCache>
            </c:numRef>
          </c:xVal>
          <c:yVal>
            <c:numRef>
              <c:f>'AB-InBev'!$R$10:$W$10</c:f>
              <c:numCache>
                <c:formatCode>General</c:formatCode>
                <c:ptCount val="6"/>
                <c:pt idx="0">
                  <c:v>100.79864741584882</c:v>
                </c:pt>
                <c:pt idx="1">
                  <c:v>120.84174322333617</c:v>
                </c:pt>
                <c:pt idx="2">
                  <c:v>115.71967470289636</c:v>
                </c:pt>
                <c:pt idx="3">
                  <c:v>118.45544597955832</c:v>
                </c:pt>
                <c:pt idx="4">
                  <c:v>129.8548521166428</c:v>
                </c:pt>
                <c:pt idx="5">
                  <c:v>149.41451867834454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463096"/>
        <c:axId val="559463488"/>
      </c:scatterChart>
      <c:valAx>
        <c:axId val="559463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Months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559463488"/>
        <c:crosses val="autoZero"/>
        <c:crossBetween val="midCat"/>
      </c:valAx>
      <c:valAx>
        <c:axId val="55946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Value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559463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nl-B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Evolution Stock Price</c:v>
          </c:tx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Colruyt!$R$15:$W$15</c:f>
              <c:numCache>
                <c:formatCode>General</c:formatCode>
                <c:ptCount val="6"/>
                <c:pt idx="0">
                  <c:v>1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numCache>
            </c:numRef>
          </c:xVal>
          <c:yVal>
            <c:numRef>
              <c:f>Colruyt!$R$12:$W$12</c:f>
              <c:numCache>
                <c:formatCode>General</c:formatCode>
                <c:ptCount val="6"/>
                <c:pt idx="0">
                  <c:v>46.860007775500655</c:v>
                </c:pt>
                <c:pt idx="1">
                  <c:v>54.899868694423589</c:v>
                </c:pt>
                <c:pt idx="2">
                  <c:v>60.917106057236872</c:v>
                </c:pt>
                <c:pt idx="3">
                  <c:v>64.562164437085258</c:v>
                </c:pt>
                <c:pt idx="4">
                  <c:v>62.644005117571872</c:v>
                </c:pt>
                <c:pt idx="5">
                  <c:v>66.131044339928479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887400"/>
        <c:axId val="125892104"/>
      </c:scatterChart>
      <c:valAx>
        <c:axId val="125887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25892104"/>
        <c:crosses val="autoZero"/>
        <c:crossBetween val="midCat"/>
      </c:valAx>
      <c:valAx>
        <c:axId val="125892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Value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258874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Evolution Stock Price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nl-B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Solvay!$R$11:$W$11</c:f>
              <c:strCache>
                <c:ptCount val="6"/>
                <c:pt idx="0">
                  <c:v>108,1500333</c:v>
                </c:pt>
                <c:pt idx="1">
                  <c:v>112,8660168</c:v>
                </c:pt>
                <c:pt idx="2">
                  <c:v>120,1596922</c:v>
                </c:pt>
                <c:pt idx="3">
                  <c:v>128,3912537</c:v>
                </c:pt>
                <c:pt idx="4">
                  <c:v>143,2139207</c:v>
                </c:pt>
                <c:pt idx="5">
                  <c:v>152,4135942</c:v>
                </c:pt>
              </c:strCache>
            </c:strRef>
          </c:tx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Solvay!$R$15:$W$15</c:f>
              <c:numCache>
                <c:formatCode>General</c:formatCode>
                <c:ptCount val="6"/>
                <c:pt idx="0">
                  <c:v>1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numCache>
            </c:numRef>
          </c:xVal>
          <c:yVal>
            <c:numRef>
              <c:f>Solvay!$R$11:$W$11</c:f>
              <c:numCache>
                <c:formatCode>General</c:formatCode>
                <c:ptCount val="6"/>
                <c:pt idx="0">
                  <c:v>108.15003330075071</c:v>
                </c:pt>
                <c:pt idx="1">
                  <c:v>112.8660167529325</c:v>
                </c:pt>
                <c:pt idx="2">
                  <c:v>120.15969217853498</c:v>
                </c:pt>
                <c:pt idx="3">
                  <c:v>128.39125368672416</c:v>
                </c:pt>
                <c:pt idx="4">
                  <c:v>143.21392072985154</c:v>
                </c:pt>
                <c:pt idx="5">
                  <c:v>152.41359422349359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888184"/>
        <c:axId val="125888968"/>
      </c:scatterChart>
      <c:valAx>
        <c:axId val="125888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25888968"/>
        <c:crosses val="autoZero"/>
        <c:crossBetween val="midCat"/>
      </c:valAx>
      <c:valAx>
        <c:axId val="125888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Value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25888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nl-B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Evolution Market Price</c:v>
          </c:tx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'KBC group'!$R$15:$W$15</c:f>
              <c:numCache>
                <c:formatCode>General</c:formatCode>
                <c:ptCount val="6"/>
                <c:pt idx="0">
                  <c:v>1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numCache>
            </c:numRef>
          </c:xVal>
          <c:yVal>
            <c:numRef>
              <c:f>'KBC group'!$R$11:$W$11</c:f>
              <c:numCache>
                <c:formatCode>General</c:formatCode>
                <c:ptCount val="6"/>
                <c:pt idx="0">
                  <c:v>59.613069531303111</c:v>
                </c:pt>
                <c:pt idx="1">
                  <c:v>59.456047098221411</c:v>
                </c:pt>
                <c:pt idx="2">
                  <c:v>62.406448165053355</c:v>
                </c:pt>
                <c:pt idx="3">
                  <c:v>66.066894438216778</c:v>
                </c:pt>
                <c:pt idx="4">
                  <c:v>71.764676940252158</c:v>
                </c:pt>
                <c:pt idx="5">
                  <c:v>79.585096398110679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890536"/>
        <c:axId val="125888576"/>
      </c:scatterChart>
      <c:valAx>
        <c:axId val="125890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25888576"/>
        <c:crosses val="autoZero"/>
        <c:crossBetween val="midCat"/>
      </c:valAx>
      <c:valAx>
        <c:axId val="12588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25890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nl-B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Evolution Stock Price</c:v>
          </c:tx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Bekaert!$R$15:$W$15</c:f>
              <c:numCache>
                <c:formatCode>General</c:formatCode>
                <c:ptCount val="6"/>
                <c:pt idx="0">
                  <c:v>1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numCache>
            </c:numRef>
          </c:xVal>
          <c:yVal>
            <c:numRef>
              <c:f>Bekaert!$R$11:$W$11</c:f>
              <c:numCache>
                <c:formatCode>General</c:formatCode>
                <c:ptCount val="6"/>
                <c:pt idx="0">
                  <c:v>39.121071679263345</c:v>
                </c:pt>
                <c:pt idx="1">
                  <c:v>41.83597099648388</c:v>
                </c:pt>
                <c:pt idx="2">
                  <c:v>45.887854789510008</c:v>
                </c:pt>
                <c:pt idx="3">
                  <c:v>50.787337030817689</c:v>
                </c:pt>
                <c:pt idx="4">
                  <c:v>57.187950123051706</c:v>
                </c:pt>
                <c:pt idx="5">
                  <c:v>65.241406511799099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890928"/>
        <c:axId val="555357632"/>
      </c:scatterChart>
      <c:valAx>
        <c:axId val="125890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555357632"/>
        <c:crosses val="autoZero"/>
        <c:crossBetween val="midCat"/>
      </c:valAx>
      <c:valAx>
        <c:axId val="555357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Value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25890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304800</xdr:colOff>
      <xdr:row>2</xdr:row>
      <xdr:rowOff>128587</xdr:rowOff>
    </xdr:from>
    <xdr:to>
      <xdr:col>13</xdr:col>
      <xdr:colOff>0</xdr:colOff>
      <xdr:row>16</xdr:row>
      <xdr:rowOff>176212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19</xdr:row>
      <xdr:rowOff>114300</xdr:rowOff>
    </xdr:from>
    <xdr:to>
      <xdr:col>13</xdr:col>
      <xdr:colOff>285750</xdr:colOff>
      <xdr:row>35</xdr:row>
      <xdr:rowOff>42862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161924</xdr:colOff>
      <xdr:row>18</xdr:row>
      <xdr:rowOff>23811</xdr:rowOff>
    </xdr:from>
    <xdr:to>
      <xdr:col>14</xdr:col>
      <xdr:colOff>238125</xdr:colOff>
      <xdr:row>36</xdr:row>
      <xdr:rowOff>104774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595312</xdr:colOff>
      <xdr:row>18</xdr:row>
      <xdr:rowOff>128586</xdr:rowOff>
    </xdr:from>
    <xdr:to>
      <xdr:col>14</xdr:col>
      <xdr:colOff>114300</xdr:colOff>
      <xdr:row>34</xdr:row>
      <xdr:rowOff>133349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109536</xdr:colOff>
      <xdr:row>16</xdr:row>
      <xdr:rowOff>180975</xdr:rowOff>
    </xdr:from>
    <xdr:to>
      <xdr:col>13</xdr:col>
      <xdr:colOff>476249</xdr:colOff>
      <xdr:row>34</xdr:row>
      <xdr:rowOff>71437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300036</xdr:colOff>
      <xdr:row>16</xdr:row>
      <xdr:rowOff>185736</xdr:rowOff>
    </xdr:from>
    <xdr:to>
      <xdr:col>14</xdr:col>
      <xdr:colOff>114300</xdr:colOff>
      <xdr:row>36</xdr:row>
      <xdr:rowOff>47625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E14" sqref="E14"/>
    </sheetView>
  </sheetViews>
  <sheetFormatPr defaultRowHeight="15" x14ac:dyDescent="0.25"/>
  <cols>
    <col min="1" max="1" width="11.28515625" bestFit="1" customWidth="1"/>
    <col min="2" max="2" width="14.28515625" customWidth="1"/>
    <col min="3" max="3" width="12.28515625" customWidth="1"/>
    <col min="4" max="4" width="17.5703125" bestFit="1" customWidth="1"/>
    <col min="5" max="5" width="15.140625" bestFit="1" customWidth="1"/>
  </cols>
  <sheetData>
    <row r="1" spans="1:5" ht="15.75" thickBot="1" x14ac:dyDescent="0.3">
      <c r="A1" s="3" t="s">
        <v>0</v>
      </c>
      <c r="B1" s="3" t="s">
        <v>1</v>
      </c>
      <c r="C1" s="1" t="s">
        <v>2</v>
      </c>
      <c r="D1" s="6" t="s">
        <v>5</v>
      </c>
      <c r="E1" s="3" t="s">
        <v>10</v>
      </c>
    </row>
    <row r="2" spans="1:5" ht="15.75" thickBot="1" x14ac:dyDescent="0.3">
      <c r="A2" s="4" t="s">
        <v>3</v>
      </c>
      <c r="B2" s="5">
        <v>1E-4</v>
      </c>
      <c r="C2" s="2">
        <v>1E-3</v>
      </c>
      <c r="D2" s="20">
        <v>1000000</v>
      </c>
      <c r="E2" s="92">
        <v>0</v>
      </c>
    </row>
    <row r="4" spans="1:5" ht="15.75" thickBot="1" x14ac:dyDescent="0.3"/>
    <row r="5" spans="1:5" ht="15.75" thickBot="1" x14ac:dyDescent="0.3">
      <c r="A5" s="16" t="s">
        <v>4</v>
      </c>
      <c r="B5" s="17" t="s">
        <v>7</v>
      </c>
      <c r="C5" s="17" t="s">
        <v>6</v>
      </c>
      <c r="D5" s="17" t="s">
        <v>8</v>
      </c>
      <c r="E5" s="18" t="s">
        <v>9</v>
      </c>
    </row>
    <row r="6" spans="1:5" x14ac:dyDescent="0.25">
      <c r="A6" s="13">
        <v>0</v>
      </c>
      <c r="B6" s="21">
        <f>$D$2</f>
        <v>1000000</v>
      </c>
      <c r="C6" s="14">
        <f>(B6/$B$6)-1</f>
        <v>0</v>
      </c>
      <c r="D6" s="15">
        <f>C6</f>
        <v>0</v>
      </c>
      <c r="E6" s="24">
        <f>B6-$B$6</f>
        <v>0</v>
      </c>
    </row>
    <row r="7" spans="1:5" x14ac:dyDescent="0.25">
      <c r="A7" s="10">
        <v>1</v>
      </c>
      <c r="B7" s="22">
        <f>B6*(1+$B$2+$C$2)^A7</f>
        <v>1001099.9999999999</v>
      </c>
      <c r="C7" s="8">
        <f t="shared" ref="C7:C11" si="0">(B7/$B$6)-1</f>
        <v>1.0999999999998789E-3</v>
      </c>
      <c r="D7" s="9">
        <f t="shared" ref="D7:D11" si="1">C7</f>
        <v>1.0999999999998789E-3</v>
      </c>
      <c r="E7" s="25">
        <f t="shared" ref="E7:E11" si="2">B7-$B$6</f>
        <v>1099.9999999998836</v>
      </c>
    </row>
    <row r="8" spans="1:5" x14ac:dyDescent="0.25">
      <c r="A8" s="10">
        <v>2</v>
      </c>
      <c r="B8" s="22">
        <f t="shared" ref="B8:B11" si="3">B7*(1+$B$2+$C$2)^A8</f>
        <v>1003303.6313309997</v>
      </c>
      <c r="C8" s="8">
        <f t="shared" si="0"/>
        <v>3.3036313309997567E-3</v>
      </c>
      <c r="D8" s="9">
        <f t="shared" si="1"/>
        <v>3.3036313309997567E-3</v>
      </c>
      <c r="E8" s="25">
        <f t="shared" si="2"/>
        <v>3303.6313309996622</v>
      </c>
    </row>
    <row r="9" spans="1:5" x14ac:dyDescent="0.25">
      <c r="A9" s="10">
        <v>3</v>
      </c>
      <c r="B9" s="22">
        <f t="shared" si="3"/>
        <v>1006618.1766419704</v>
      </c>
      <c r="C9" s="8">
        <f t="shared" si="0"/>
        <v>6.6181766419703969E-3</v>
      </c>
      <c r="D9" s="9">
        <f t="shared" si="1"/>
        <v>6.6181766419703969E-3</v>
      </c>
      <c r="E9" s="25">
        <f t="shared" si="2"/>
        <v>6618.1766419704072</v>
      </c>
    </row>
    <row r="10" spans="1:5" x14ac:dyDescent="0.25">
      <c r="A10" s="10">
        <v>4</v>
      </c>
      <c r="B10" s="22">
        <f t="shared" si="3"/>
        <v>1011054.610027866</v>
      </c>
      <c r="C10" s="8">
        <f t="shared" si="0"/>
        <v>1.1054610027865897E-2</v>
      </c>
      <c r="D10" s="9">
        <f t="shared" si="1"/>
        <v>1.1054610027865897E-2</v>
      </c>
      <c r="E10" s="25">
        <f t="shared" si="2"/>
        <v>11054.610027865972</v>
      </c>
    </row>
    <row r="11" spans="1:5" ht="15.75" thickBot="1" x14ac:dyDescent="0.3">
      <c r="A11" s="11">
        <v>5</v>
      </c>
      <c r="B11" s="23">
        <f t="shared" si="3"/>
        <v>1016627.6576083399</v>
      </c>
      <c r="C11" s="12">
        <f t="shared" si="0"/>
        <v>1.6627657608339952E-2</v>
      </c>
      <c r="D11" s="91">
        <f t="shared" si="1"/>
        <v>1.6627657608339952E-2</v>
      </c>
      <c r="E11" s="26">
        <f t="shared" si="2"/>
        <v>16627.657608339912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E6" sqref="E6"/>
    </sheetView>
  </sheetViews>
  <sheetFormatPr defaultRowHeight="15" x14ac:dyDescent="0.25"/>
  <cols>
    <col min="1" max="1" width="11.7109375" bestFit="1" customWidth="1"/>
    <col min="2" max="2" width="14" bestFit="1" customWidth="1"/>
    <col min="3" max="3" width="13.28515625" bestFit="1" customWidth="1"/>
    <col min="4" max="4" width="11.42578125" bestFit="1" customWidth="1"/>
    <col min="5" max="5" width="12.85546875" bestFit="1" customWidth="1"/>
    <col min="6" max="6" width="12.5703125" customWidth="1"/>
    <col min="8" max="8" width="15.85546875" bestFit="1" customWidth="1"/>
  </cols>
  <sheetData>
    <row r="1" spans="1:9" ht="15.75" thickBot="1" x14ac:dyDescent="0.3">
      <c r="A1" s="28" t="s">
        <v>11</v>
      </c>
      <c r="B1" s="28" t="s">
        <v>13</v>
      </c>
      <c r="C1" s="28" t="s">
        <v>14</v>
      </c>
      <c r="D1" s="7" t="s">
        <v>15</v>
      </c>
      <c r="E1" s="28" t="s">
        <v>10</v>
      </c>
      <c r="F1" s="28" t="s">
        <v>29</v>
      </c>
    </row>
    <row r="2" spans="1:9" ht="15.75" thickBot="1" x14ac:dyDescent="0.3">
      <c r="A2" s="19" t="s">
        <v>12</v>
      </c>
      <c r="B2" s="27">
        <v>4.2500000000000003E-2</v>
      </c>
      <c r="C2" s="27">
        <v>0</v>
      </c>
      <c r="D2" s="29">
        <v>10000</v>
      </c>
      <c r="E2" s="4" t="s">
        <v>16</v>
      </c>
      <c r="F2" s="94">
        <v>2.8E-3</v>
      </c>
    </row>
    <row r="4" spans="1:9" ht="15.75" thickBot="1" x14ac:dyDescent="0.3"/>
    <row r="5" spans="1:9" ht="15.75" thickBot="1" x14ac:dyDescent="0.3">
      <c r="A5" s="16" t="s">
        <v>4</v>
      </c>
      <c r="B5" s="17" t="s">
        <v>17</v>
      </c>
      <c r="C5" s="17" t="s">
        <v>18</v>
      </c>
      <c r="D5" s="18" t="s">
        <v>19</v>
      </c>
    </row>
    <row r="6" spans="1:9" x14ac:dyDescent="0.25">
      <c r="A6" s="13">
        <v>0</v>
      </c>
      <c r="B6" s="21">
        <f>0</f>
        <v>0</v>
      </c>
      <c r="C6" s="21">
        <f>-D2</f>
        <v>-10000</v>
      </c>
      <c r="D6" s="24">
        <f>0</f>
        <v>0</v>
      </c>
      <c r="F6" s="31"/>
      <c r="H6" s="96" t="s">
        <v>21</v>
      </c>
      <c r="I6" s="93">
        <f>IRR(C6:C11)</f>
        <v>4.2500000000123439E-2</v>
      </c>
    </row>
    <row r="7" spans="1:9" x14ac:dyDescent="0.25">
      <c r="A7" s="10">
        <v>1</v>
      </c>
      <c r="B7" s="22">
        <f>$B$2*$D$2</f>
        <v>425.00000000000006</v>
      </c>
      <c r="C7" s="22">
        <f>B7</f>
        <v>425.00000000000006</v>
      </c>
      <c r="D7" s="25">
        <f>C7/((1+($F$2+$C$2))^A7)</f>
        <v>423.81332269645003</v>
      </c>
      <c r="E7" s="31"/>
      <c r="F7" s="31"/>
      <c r="H7" s="97" t="s">
        <v>22</v>
      </c>
      <c r="I7" s="95">
        <f>RATE(A11,C8,-D12,B12)</f>
        <v>3.7935270488354884E-2</v>
      </c>
    </row>
    <row r="8" spans="1:9" ht="15.75" thickBot="1" x14ac:dyDescent="0.3">
      <c r="A8" s="10">
        <v>2</v>
      </c>
      <c r="B8" s="22">
        <f t="shared" ref="B8:B10" si="0">$B$2*$D$2</f>
        <v>425.00000000000006</v>
      </c>
      <c r="C8" s="22">
        <f t="shared" ref="C8:C11" si="1">B8</f>
        <v>425.00000000000006</v>
      </c>
      <c r="D8" s="25">
        <f>C8/((1+($F$2+$C$2))^A8)</f>
        <v>422.62995881177704</v>
      </c>
      <c r="H8" s="98" t="s">
        <v>23</v>
      </c>
      <c r="I8" s="57">
        <f>C7/D12</f>
        <v>3.551007494282632E-2</v>
      </c>
    </row>
    <row r="9" spans="1:9" x14ac:dyDescent="0.25">
      <c r="A9" s="10">
        <v>3</v>
      </c>
      <c r="B9" s="22">
        <f t="shared" si="0"/>
        <v>425.00000000000006</v>
      </c>
      <c r="C9" s="22">
        <f t="shared" si="1"/>
        <v>425.00000000000006</v>
      </c>
      <c r="D9" s="25">
        <f t="shared" ref="D9:D11" si="2">C9/((1+($F$2+$C$2))^A9)</f>
        <v>421.44989909431303</v>
      </c>
    </row>
    <row r="10" spans="1:9" x14ac:dyDescent="0.25">
      <c r="A10" s="10">
        <v>4</v>
      </c>
      <c r="B10" s="22">
        <f t="shared" si="0"/>
        <v>425.00000000000006</v>
      </c>
      <c r="C10" s="22">
        <f t="shared" si="1"/>
        <v>425.00000000000006</v>
      </c>
      <c r="D10" s="25">
        <f t="shared" si="2"/>
        <v>420.27313431822199</v>
      </c>
    </row>
    <row r="11" spans="1:9" ht="15.75" thickBot="1" x14ac:dyDescent="0.3">
      <c r="A11" s="11">
        <v>5</v>
      </c>
      <c r="B11" s="23">
        <f>($B$2*$D$2)+$D$2</f>
        <v>10425</v>
      </c>
      <c r="C11" s="23">
        <f t="shared" si="1"/>
        <v>10425</v>
      </c>
      <c r="D11" s="26">
        <f t="shared" si="2"/>
        <v>10280.268014893509</v>
      </c>
    </row>
    <row r="12" spans="1:9" x14ac:dyDescent="0.25">
      <c r="A12" t="s">
        <v>20</v>
      </c>
      <c r="B12" s="32">
        <f>SUM(B7:B11)</f>
        <v>12125</v>
      </c>
      <c r="C12" s="30"/>
      <c r="D12" s="32">
        <f>SUM(D7:D11)</f>
        <v>11968.43432981427</v>
      </c>
    </row>
  </sheetData>
  <scenarios current="3" show="3">
    <scenario name="Low increase" locked="1" count="1" user="Willem" comment="_x000a_Gewijzigd door Willem op 11/01/2017">
      <inputCells r="C2" val="0,0005" numFmtId="10"/>
    </scenario>
    <scenario name="medium increase" locked="1" count="1" user="Willem" comment="Gemaakt door Willem op 11/01/2017">
      <inputCells r="C2" val="0,001" numFmtId="10"/>
    </scenario>
    <scenario name="high increase" locked="1" count="1" user="Willem" comment="Gemaakt door Willem op 11/01/2017">
      <inputCells r="C2" val="0,002" numFmtId="10"/>
    </scenario>
    <scenario name="current" locked="1" count="1" user="Willem" comment="Gemaakt door Willem op 11/01/2017">
      <inputCells r="C2" val="0" numFmtId="10"/>
    </scenario>
  </scenario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8"/>
  <sheetViews>
    <sheetView workbookViewId="0">
      <selection activeCell="A6" sqref="A6:B6"/>
    </sheetView>
  </sheetViews>
  <sheetFormatPr defaultRowHeight="15" x14ac:dyDescent="0.25"/>
  <cols>
    <col min="1" max="1" width="20.5703125" bestFit="1" customWidth="1"/>
    <col min="2" max="2" width="16.28515625" bestFit="1" customWidth="1"/>
    <col min="3" max="3" width="25" bestFit="1" customWidth="1"/>
    <col min="4" max="4" width="10.7109375" bestFit="1" customWidth="1"/>
    <col min="10" max="10" width="13.7109375" bestFit="1" customWidth="1"/>
    <col min="17" max="17" width="10.5703125" bestFit="1" customWidth="1"/>
  </cols>
  <sheetData>
    <row r="1" spans="1:23" ht="15.75" thickBot="1" x14ac:dyDescent="0.3">
      <c r="A1" s="99" t="s">
        <v>24</v>
      </c>
      <c r="B1" s="135">
        <v>99.14</v>
      </c>
    </row>
    <row r="2" spans="1:23" x14ac:dyDescent="0.25">
      <c r="A2" s="133" t="s">
        <v>25</v>
      </c>
      <c r="B2" s="136">
        <v>5</v>
      </c>
      <c r="C2" t="s">
        <v>30</v>
      </c>
    </row>
    <row r="3" spans="1:23" x14ac:dyDescent="0.25">
      <c r="A3" s="133" t="s">
        <v>26</v>
      </c>
      <c r="B3" s="137">
        <v>101</v>
      </c>
    </row>
    <row r="4" spans="1:23" x14ac:dyDescent="0.25">
      <c r="A4" s="133" t="s">
        <v>27</v>
      </c>
      <c r="B4" s="41">
        <f>B3*B1</f>
        <v>10013.14</v>
      </c>
    </row>
    <row r="5" spans="1:23" x14ac:dyDescent="0.25">
      <c r="A5" s="133" t="s">
        <v>28</v>
      </c>
      <c r="B5" s="38">
        <v>1.29</v>
      </c>
    </row>
    <row r="6" spans="1:23" ht="15.75" thickBot="1" x14ac:dyDescent="0.3">
      <c r="A6" s="134" t="s">
        <v>54</v>
      </c>
      <c r="B6" s="39">
        <f>B5*SQRT(H15)</f>
        <v>0.67579257468545773</v>
      </c>
    </row>
    <row r="8" spans="1:23" ht="15.75" thickBot="1" x14ac:dyDescent="0.3"/>
    <row r="9" spans="1:23" ht="33.75" customHeight="1" thickBot="1" x14ac:dyDescent="0.3">
      <c r="A9" s="50" t="s">
        <v>32</v>
      </c>
      <c r="B9" s="51" t="s">
        <v>31</v>
      </c>
      <c r="C9" s="51" t="s">
        <v>29</v>
      </c>
      <c r="D9" s="52" t="s">
        <v>6</v>
      </c>
      <c r="G9" s="64" t="s">
        <v>36</v>
      </c>
      <c r="H9" s="65" t="s">
        <v>29</v>
      </c>
      <c r="I9" s="66" t="s">
        <v>35</v>
      </c>
      <c r="J9" s="42"/>
      <c r="Q9" s="68" t="s">
        <v>36</v>
      </c>
      <c r="R9" s="69">
        <v>0</v>
      </c>
      <c r="S9" s="69">
        <v>1</v>
      </c>
      <c r="T9" s="69">
        <v>2</v>
      </c>
      <c r="U9" s="69">
        <v>3</v>
      </c>
      <c r="V9" s="69">
        <v>4</v>
      </c>
      <c r="W9" s="70">
        <v>5</v>
      </c>
    </row>
    <row r="10" spans="1:23" x14ac:dyDescent="0.25">
      <c r="A10" s="60">
        <v>0</v>
      </c>
      <c r="B10" s="48">
        <v>99.14</v>
      </c>
      <c r="C10" s="49">
        <f>$H$10</f>
        <v>0.22470000000000001</v>
      </c>
      <c r="D10" s="49">
        <f>$I$10</f>
        <v>0.19600000000000001</v>
      </c>
      <c r="G10" s="53">
        <v>1</v>
      </c>
      <c r="H10" s="47">
        <v>0.22470000000000001</v>
      </c>
      <c r="I10" s="54">
        <v>0.19600000000000001</v>
      </c>
      <c r="Q10" s="73" t="s">
        <v>37</v>
      </c>
      <c r="R10" s="74">
        <f ca="1">AVERAGE(R16:R266)</f>
        <v>100.79864741584882</v>
      </c>
      <c r="S10" s="74">
        <f t="shared" ref="S10:W10" ca="1" si="0">AVERAGE(S16:S266)</f>
        <v>120.84174322333617</v>
      </c>
      <c r="T10" s="74">
        <f t="shared" ca="1" si="0"/>
        <v>115.71967470289636</v>
      </c>
      <c r="U10" s="74">
        <f t="shared" ca="1" si="0"/>
        <v>118.45544597955832</v>
      </c>
      <c r="V10" s="74">
        <f t="shared" ca="1" si="0"/>
        <v>129.8548521166428</v>
      </c>
      <c r="W10" s="60">
        <f t="shared" ca="1" si="0"/>
        <v>149.41451867834454</v>
      </c>
    </row>
    <row r="11" spans="1:23" x14ac:dyDescent="0.25">
      <c r="A11" s="59">
        <v>1</v>
      </c>
      <c r="B11" s="46">
        <f ca="1">B10+B10*((D10/12)+(C10/12)*NORMINV(RAND(),0,1))</f>
        <v>100.89054133426613</v>
      </c>
      <c r="C11" s="47">
        <f t="shared" ref="C11:C21" si="1">$H$10</f>
        <v>0.22470000000000001</v>
      </c>
      <c r="D11" s="47">
        <f t="shared" ref="D11:D21" si="2">$I$10</f>
        <v>0.19600000000000001</v>
      </c>
      <c r="G11" s="53">
        <v>2</v>
      </c>
      <c r="H11" s="47">
        <v>0.28589999999999999</v>
      </c>
      <c r="I11" s="54">
        <v>-4.7E-2</v>
      </c>
    </row>
    <row r="12" spans="1:23" x14ac:dyDescent="0.25">
      <c r="A12" s="59">
        <v>2</v>
      </c>
      <c r="B12" s="46">
        <f t="shared" ref="B12:B69" ca="1" si="3">B11+B11*((D11/12)+(C11/12)*NORMINV(RAND(),0,1))</f>
        <v>100.27516056506292</v>
      </c>
      <c r="C12" s="47">
        <f t="shared" si="1"/>
        <v>0.22470000000000001</v>
      </c>
      <c r="D12" s="47">
        <f t="shared" si="2"/>
        <v>0.19600000000000001</v>
      </c>
      <c r="G12" s="53">
        <v>3</v>
      </c>
      <c r="H12" s="47">
        <v>0.31219999999999998</v>
      </c>
      <c r="I12" s="54">
        <v>3.2000000000000001E-2</v>
      </c>
    </row>
    <row r="13" spans="1:23" x14ac:dyDescent="0.25">
      <c r="A13" s="59">
        <v>3</v>
      </c>
      <c r="B13" s="46">
        <f t="shared" ca="1" si="3"/>
        <v>101.5986586256909</v>
      </c>
      <c r="C13" s="47">
        <f t="shared" si="1"/>
        <v>0.22470000000000001</v>
      </c>
      <c r="D13" s="47">
        <f t="shared" si="2"/>
        <v>0.19600000000000001</v>
      </c>
      <c r="G13" s="53">
        <v>4</v>
      </c>
      <c r="H13" s="47">
        <v>0.29880000000000001</v>
      </c>
      <c r="I13" s="54">
        <v>9.2600000000000002E-2</v>
      </c>
    </row>
    <row r="14" spans="1:23" ht="15.75" thickBot="1" x14ac:dyDescent="0.3">
      <c r="A14" s="59">
        <v>4</v>
      </c>
      <c r="B14" s="46">
        <f t="shared" ca="1" si="3"/>
        <v>106.76729146411091</v>
      </c>
      <c r="C14" s="47">
        <f t="shared" si="1"/>
        <v>0.22470000000000001</v>
      </c>
      <c r="D14" s="47">
        <f t="shared" si="2"/>
        <v>0.19600000000000001</v>
      </c>
      <c r="G14" s="55">
        <v>5</v>
      </c>
      <c r="H14" s="56">
        <v>0.25059999999999999</v>
      </c>
      <c r="I14" s="57">
        <v>0.14219999999999999</v>
      </c>
      <c r="R14" s="115" t="s">
        <v>33</v>
      </c>
      <c r="S14" s="115"/>
      <c r="T14" s="115"/>
      <c r="U14" s="115"/>
      <c r="V14" s="115"/>
      <c r="W14" s="115"/>
    </row>
    <row r="15" spans="1:23" ht="15.75" thickBot="1" x14ac:dyDescent="0.3">
      <c r="A15" s="59">
        <v>5</v>
      </c>
      <c r="B15" s="46">
        <f t="shared" ca="1" si="3"/>
        <v>108.89875529190775</v>
      </c>
      <c r="C15" s="47">
        <f t="shared" si="1"/>
        <v>0.22470000000000001</v>
      </c>
      <c r="D15" s="47">
        <f t="shared" si="2"/>
        <v>0.19600000000000001</v>
      </c>
      <c r="G15" s="44"/>
      <c r="H15" s="62">
        <f>AVERAGE(H10:H14)</f>
        <v>0.27443999999999996</v>
      </c>
      <c r="I15" s="63">
        <f>AVERAGE(I10:I14)</f>
        <v>8.3159999999999998E-2</v>
      </c>
      <c r="R15">
        <v>1</v>
      </c>
      <c r="S15">
        <v>12</v>
      </c>
      <c r="T15">
        <v>24</v>
      </c>
      <c r="U15">
        <v>36</v>
      </c>
      <c r="V15">
        <v>48</v>
      </c>
      <c r="W15">
        <v>60</v>
      </c>
    </row>
    <row r="16" spans="1:23" x14ac:dyDescent="0.25">
      <c r="A16" s="59">
        <v>6</v>
      </c>
      <c r="B16" s="46">
        <f t="shared" ca="1" si="3"/>
        <v>113.66251260432003</v>
      </c>
      <c r="C16" s="47">
        <f t="shared" si="1"/>
        <v>0.22470000000000001</v>
      </c>
      <c r="D16" s="47">
        <f t="shared" si="2"/>
        <v>0.19600000000000001</v>
      </c>
      <c r="G16" s="45"/>
      <c r="Q16" s="61"/>
      <c r="R16" s="68">
        <f ca="1">VLOOKUP(R15,$A$10:$B$70,2,FALSE)</f>
        <v>100.89054133426613</v>
      </c>
      <c r="S16" s="69">
        <f t="shared" ref="S16:W16" ca="1" si="4">VLOOKUP(S15,$A$10:$B$70,2,FALSE)</f>
        <v>120.62807208998478</v>
      </c>
      <c r="T16" s="69">
        <f t="shared" ca="1" si="4"/>
        <v>117.49350396132252</v>
      </c>
      <c r="U16" s="69">
        <f t="shared" ca="1" si="4"/>
        <v>113.42997319639566</v>
      </c>
      <c r="V16" s="69">
        <f t="shared" ca="1" si="4"/>
        <v>102.17093883201353</v>
      </c>
      <c r="W16" s="70">
        <f t="shared" ca="1" si="4"/>
        <v>129.29145420258712</v>
      </c>
    </row>
    <row r="17" spans="1:23" x14ac:dyDescent="0.25">
      <c r="A17" s="59">
        <v>7</v>
      </c>
      <c r="B17" s="46">
        <f t="shared" ca="1" si="3"/>
        <v>115.74772758188659</v>
      </c>
      <c r="C17" s="47">
        <f t="shared" si="1"/>
        <v>0.22470000000000001</v>
      </c>
      <c r="D17" s="47">
        <f t="shared" si="2"/>
        <v>0.19600000000000001</v>
      </c>
      <c r="G17" s="45"/>
      <c r="H17" s="44"/>
      <c r="Q17">
        <v>1</v>
      </c>
      <c r="R17" s="71">
        <f t="dataTable" ref="R17:W266" dt2D="0" dtr="0" r1="D1" ca="1"/>
        <v>100.43738885240502</v>
      </c>
      <c r="S17" s="44">
        <v>114.28814836694757</v>
      </c>
      <c r="T17" s="44">
        <v>115.60390617736705</v>
      </c>
      <c r="U17" s="44">
        <v>116.14067293606269</v>
      </c>
      <c r="V17" s="44">
        <v>140.95608103103496</v>
      </c>
      <c r="W17" s="72">
        <v>156.7103688516531</v>
      </c>
    </row>
    <row r="18" spans="1:23" x14ac:dyDescent="0.25">
      <c r="A18" s="59">
        <v>8</v>
      </c>
      <c r="B18" s="46">
        <f t="shared" ca="1" si="3"/>
        <v>117.58236382114865</v>
      </c>
      <c r="C18" s="47">
        <f t="shared" si="1"/>
        <v>0.22470000000000001</v>
      </c>
      <c r="D18" s="47">
        <f t="shared" si="2"/>
        <v>0.19600000000000001</v>
      </c>
      <c r="G18" s="45"/>
      <c r="P18" s="67" t="s">
        <v>34</v>
      </c>
      <c r="Q18" s="61">
        <v>2</v>
      </c>
      <c r="R18" s="71">
        <v>102.7755285763882</v>
      </c>
      <c r="S18" s="44">
        <v>142.86329868289175</v>
      </c>
      <c r="T18" s="44">
        <v>133.56217956067934</v>
      </c>
      <c r="U18" s="44">
        <v>126.60178871981459</v>
      </c>
      <c r="V18" s="44">
        <v>147.15770798814088</v>
      </c>
      <c r="W18" s="72">
        <v>172.73581564635845</v>
      </c>
    </row>
    <row r="19" spans="1:23" x14ac:dyDescent="0.25">
      <c r="A19" s="59">
        <v>9</v>
      </c>
      <c r="B19" s="46">
        <f t="shared" ca="1" si="3"/>
        <v>117.48365863834574</v>
      </c>
      <c r="C19" s="47">
        <f t="shared" si="1"/>
        <v>0.22470000000000001</v>
      </c>
      <c r="D19" s="47">
        <f t="shared" si="2"/>
        <v>0.19600000000000001</v>
      </c>
      <c r="G19" s="33"/>
      <c r="Q19">
        <v>3</v>
      </c>
      <c r="R19" s="71">
        <v>100.32940911227838</v>
      </c>
      <c r="S19" s="44">
        <v>116.66327048462426</v>
      </c>
      <c r="T19" s="44">
        <v>120.74306608012898</v>
      </c>
      <c r="U19" s="44">
        <v>123.41031145431337</v>
      </c>
      <c r="V19" s="44">
        <v>133.89207822940023</v>
      </c>
      <c r="W19" s="72">
        <v>141.73067015285707</v>
      </c>
    </row>
    <row r="20" spans="1:23" x14ac:dyDescent="0.25">
      <c r="A20" s="59">
        <v>10</v>
      </c>
      <c r="B20" s="46">
        <f t="shared" ca="1" si="3"/>
        <v>120.11731464412792</v>
      </c>
      <c r="C20" s="47">
        <f t="shared" si="1"/>
        <v>0.22470000000000001</v>
      </c>
      <c r="D20" s="47">
        <f t="shared" si="2"/>
        <v>0.19600000000000001</v>
      </c>
      <c r="G20" s="33"/>
      <c r="Q20" s="61">
        <v>4</v>
      </c>
      <c r="R20" s="71">
        <v>100.87738600894735</v>
      </c>
      <c r="S20" s="44">
        <v>134.29828084600587</v>
      </c>
      <c r="T20" s="44">
        <v>117.75968802449658</v>
      </c>
      <c r="U20" s="44">
        <v>116.99283051512428</v>
      </c>
      <c r="V20" s="44">
        <v>139.12413751482447</v>
      </c>
      <c r="W20" s="72">
        <v>173.4322999113013</v>
      </c>
    </row>
    <row r="21" spans="1:23" x14ac:dyDescent="0.25">
      <c r="A21" s="59">
        <v>11</v>
      </c>
      <c r="B21" s="46">
        <f ca="1">B20+B20*((D20/12)+(C20/12)*NORMINV(RAND(),0,1))</f>
        <v>122.34728877817165</v>
      </c>
      <c r="C21" s="47">
        <f t="shared" si="1"/>
        <v>0.22470000000000001</v>
      </c>
      <c r="D21" s="47">
        <f t="shared" si="2"/>
        <v>0.19600000000000001</v>
      </c>
      <c r="G21" s="33"/>
      <c r="Q21">
        <v>5</v>
      </c>
      <c r="R21" s="71">
        <v>104.47011074687823</v>
      </c>
      <c r="S21" s="44">
        <v>123.04212872567275</v>
      </c>
      <c r="T21" s="44">
        <v>120.42812126858762</v>
      </c>
      <c r="U21" s="44">
        <v>127.45305252572042</v>
      </c>
      <c r="V21" s="44">
        <v>118.54875975628997</v>
      </c>
      <c r="W21" s="72">
        <v>137.90445598342336</v>
      </c>
    </row>
    <row r="22" spans="1:23" x14ac:dyDescent="0.25">
      <c r="A22" s="59">
        <v>12</v>
      </c>
      <c r="B22" s="46">
        <f t="shared" ca="1" si="3"/>
        <v>120.62807208998478</v>
      </c>
      <c r="C22" s="47">
        <f>$H$11</f>
        <v>0.28589999999999999</v>
      </c>
      <c r="D22" s="47">
        <f>$I$11</f>
        <v>-4.7E-2</v>
      </c>
      <c r="G22" s="33"/>
      <c r="Q22" s="61">
        <v>6</v>
      </c>
      <c r="R22" s="71">
        <v>105.37643515209828</v>
      </c>
      <c r="S22" s="44">
        <v>126.49931300991602</v>
      </c>
      <c r="T22" s="44">
        <v>126.51917311683435</v>
      </c>
      <c r="U22" s="44">
        <v>128.89218835450129</v>
      </c>
      <c r="V22" s="44">
        <v>141.57690364588009</v>
      </c>
      <c r="W22" s="72">
        <v>164.52861496960929</v>
      </c>
    </row>
    <row r="23" spans="1:23" x14ac:dyDescent="0.25">
      <c r="A23" s="59">
        <v>13</v>
      </c>
      <c r="B23" s="46">
        <f t="shared" ca="1" si="3"/>
        <v>125.78322892063964</v>
      </c>
      <c r="C23" s="47">
        <f t="shared" ref="C23:C33" si="5">$H$11</f>
        <v>0.28589999999999999</v>
      </c>
      <c r="D23" s="47">
        <f t="shared" ref="D23:D33" si="6">$I$11</f>
        <v>-4.7E-2</v>
      </c>
      <c r="G23" s="43"/>
      <c r="Q23">
        <v>7</v>
      </c>
      <c r="R23" s="71">
        <v>100.0895350875231</v>
      </c>
      <c r="S23" s="44">
        <v>114.44596886579468</v>
      </c>
      <c r="T23" s="44">
        <v>109.50735887141775</v>
      </c>
      <c r="U23" s="44">
        <v>103.66348086983348</v>
      </c>
      <c r="V23" s="44">
        <v>109.98282783177112</v>
      </c>
      <c r="W23" s="72">
        <v>135.36315176931492</v>
      </c>
    </row>
    <row r="24" spans="1:23" x14ac:dyDescent="0.25">
      <c r="A24" s="59">
        <v>14</v>
      </c>
      <c r="B24" s="46">
        <f t="shared" ca="1" si="3"/>
        <v>120.24860257312028</v>
      </c>
      <c r="C24" s="47">
        <f t="shared" si="5"/>
        <v>0.28589999999999999</v>
      </c>
      <c r="D24" s="47">
        <f t="shared" si="6"/>
        <v>-4.7E-2</v>
      </c>
      <c r="Q24" s="61">
        <v>8</v>
      </c>
      <c r="R24" s="71">
        <v>99.151348313883787</v>
      </c>
      <c r="S24" s="44">
        <v>117.57930201756059</v>
      </c>
      <c r="T24" s="44">
        <v>105.53323949096922</v>
      </c>
      <c r="U24" s="44">
        <v>133.93498405655345</v>
      </c>
      <c r="V24" s="44">
        <v>132.50383153810654</v>
      </c>
      <c r="W24" s="72">
        <v>161.21508888037093</v>
      </c>
    </row>
    <row r="25" spans="1:23" x14ac:dyDescent="0.25">
      <c r="A25" s="59">
        <v>15</v>
      </c>
      <c r="B25" s="46">
        <f t="shared" ca="1" si="3"/>
        <v>117.09243221168106</v>
      </c>
      <c r="C25" s="47">
        <f t="shared" si="5"/>
        <v>0.28589999999999999</v>
      </c>
      <c r="D25" s="47">
        <f t="shared" si="6"/>
        <v>-4.7E-2</v>
      </c>
      <c r="Q25">
        <v>9</v>
      </c>
      <c r="R25" s="71">
        <v>101.29243035400707</v>
      </c>
      <c r="S25" s="44">
        <v>122.59093974039463</v>
      </c>
      <c r="T25" s="44">
        <v>113.02745046556153</v>
      </c>
      <c r="U25" s="44">
        <v>127.09997078815175</v>
      </c>
      <c r="V25" s="44">
        <v>129.26814649618984</v>
      </c>
      <c r="W25" s="72">
        <v>151.88591684981321</v>
      </c>
    </row>
    <row r="26" spans="1:23" x14ac:dyDescent="0.25">
      <c r="A26" s="59">
        <v>16</v>
      </c>
      <c r="B26" s="46">
        <f t="shared" ca="1" si="3"/>
        <v>113.3340759976832</v>
      </c>
      <c r="C26" s="47">
        <f t="shared" si="5"/>
        <v>0.28589999999999999</v>
      </c>
      <c r="D26" s="47">
        <f t="shared" si="6"/>
        <v>-4.7E-2</v>
      </c>
      <c r="Q26" s="61">
        <v>10</v>
      </c>
      <c r="R26" s="71">
        <v>101.75886717744706</v>
      </c>
      <c r="S26" s="44">
        <v>132.41385103442437</v>
      </c>
      <c r="T26" s="44">
        <v>105.45458043713366</v>
      </c>
      <c r="U26" s="44">
        <v>106.55156571823503</v>
      </c>
      <c r="V26" s="44">
        <v>118.43914781956734</v>
      </c>
      <c r="W26" s="72">
        <v>142.02754090568149</v>
      </c>
    </row>
    <row r="27" spans="1:23" x14ac:dyDescent="0.25">
      <c r="A27" s="59">
        <v>17</v>
      </c>
      <c r="B27" s="46">
        <f t="shared" ca="1" si="3"/>
        <v>108.49303001906897</v>
      </c>
      <c r="C27" s="47">
        <f t="shared" si="5"/>
        <v>0.28589999999999999</v>
      </c>
      <c r="D27" s="47">
        <f t="shared" si="6"/>
        <v>-4.7E-2</v>
      </c>
      <c r="Q27">
        <v>11</v>
      </c>
      <c r="R27" s="71">
        <v>100.13373873387177</v>
      </c>
      <c r="S27" s="44">
        <v>118.76690711812793</v>
      </c>
      <c r="T27" s="44">
        <v>103.98497736296778</v>
      </c>
      <c r="U27" s="44">
        <v>102.12820119508937</v>
      </c>
      <c r="V27" s="44">
        <v>101.39464578697056</v>
      </c>
      <c r="W27" s="72">
        <v>108.9209356396173</v>
      </c>
    </row>
    <row r="28" spans="1:23" x14ac:dyDescent="0.25">
      <c r="A28" s="59">
        <v>18</v>
      </c>
      <c r="B28" s="46">
        <f t="shared" ca="1" si="3"/>
        <v>113.3460989371101</v>
      </c>
      <c r="C28" s="47">
        <f t="shared" si="5"/>
        <v>0.28589999999999999</v>
      </c>
      <c r="D28" s="47">
        <f t="shared" si="6"/>
        <v>-4.7E-2</v>
      </c>
      <c r="Q28" s="61">
        <v>12</v>
      </c>
      <c r="R28" s="71">
        <v>99.872947374247829</v>
      </c>
      <c r="S28" s="44">
        <v>120.59649059541233</v>
      </c>
      <c r="T28" s="44">
        <v>129.26263378573987</v>
      </c>
      <c r="U28" s="44">
        <v>121.22326918823654</v>
      </c>
      <c r="V28" s="44">
        <v>120.0950045347229</v>
      </c>
      <c r="W28" s="72">
        <v>157.51980524668744</v>
      </c>
    </row>
    <row r="29" spans="1:23" x14ac:dyDescent="0.25">
      <c r="A29" s="59">
        <v>19</v>
      </c>
      <c r="B29" s="46">
        <f t="shared" ca="1" si="3"/>
        <v>115.01140182945639</v>
      </c>
      <c r="C29" s="47">
        <f t="shared" si="5"/>
        <v>0.28589999999999999</v>
      </c>
      <c r="D29" s="47">
        <f t="shared" si="6"/>
        <v>-4.7E-2</v>
      </c>
      <c r="Q29">
        <v>13</v>
      </c>
      <c r="R29" s="71">
        <v>101.35712530185661</v>
      </c>
      <c r="S29" s="44">
        <v>115.64780435338319</v>
      </c>
      <c r="T29" s="44">
        <v>114.10683758876883</v>
      </c>
      <c r="U29" s="44">
        <v>117.69088744466677</v>
      </c>
      <c r="V29" s="44">
        <v>129.42723727220866</v>
      </c>
      <c r="W29" s="72">
        <v>151.12477473351962</v>
      </c>
    </row>
    <row r="30" spans="1:23" x14ac:dyDescent="0.25">
      <c r="A30" s="59">
        <v>20</v>
      </c>
      <c r="B30" s="46">
        <f t="shared" ca="1" si="3"/>
        <v>116.5119939218722</v>
      </c>
      <c r="C30" s="47">
        <f t="shared" si="5"/>
        <v>0.28589999999999999</v>
      </c>
      <c r="D30" s="47">
        <f t="shared" si="6"/>
        <v>-4.7E-2</v>
      </c>
      <c r="Q30" s="61">
        <v>14</v>
      </c>
      <c r="R30" s="71">
        <v>98.466123843329243</v>
      </c>
      <c r="S30" s="44">
        <v>124.49646001680463</v>
      </c>
      <c r="T30" s="44">
        <v>139.30180689877113</v>
      </c>
      <c r="U30" s="44">
        <v>132.63439093485692</v>
      </c>
      <c r="V30" s="44">
        <v>119.3612949307708</v>
      </c>
      <c r="W30" s="72">
        <v>135.48952760055195</v>
      </c>
    </row>
    <row r="31" spans="1:23" x14ac:dyDescent="0.25">
      <c r="A31" s="59">
        <v>21</v>
      </c>
      <c r="B31" s="46">
        <f t="shared" ca="1" si="3"/>
        <v>118.17892616561475</v>
      </c>
      <c r="C31" s="47">
        <f t="shared" si="5"/>
        <v>0.28589999999999999</v>
      </c>
      <c r="D31" s="47">
        <f t="shared" si="6"/>
        <v>-4.7E-2</v>
      </c>
      <c r="Q31">
        <v>15</v>
      </c>
      <c r="R31" s="71">
        <v>104.20519976354024</v>
      </c>
      <c r="S31" s="44">
        <v>120.81825402358621</v>
      </c>
      <c r="T31" s="44">
        <v>117.14991125754419</v>
      </c>
      <c r="U31" s="44">
        <v>108.48476288323523</v>
      </c>
      <c r="V31" s="44">
        <v>126.0537112368803</v>
      </c>
      <c r="W31" s="72">
        <v>139.43875531050159</v>
      </c>
    </row>
    <row r="32" spans="1:23" x14ac:dyDescent="0.25">
      <c r="A32" s="59">
        <v>22</v>
      </c>
      <c r="B32" s="46">
        <f t="shared" ca="1" si="3"/>
        <v>116.15500415440629</v>
      </c>
      <c r="C32" s="47">
        <f t="shared" si="5"/>
        <v>0.28589999999999999</v>
      </c>
      <c r="D32" s="47">
        <f t="shared" si="6"/>
        <v>-4.7E-2</v>
      </c>
      <c r="Q32" s="61">
        <v>16</v>
      </c>
      <c r="R32" s="71">
        <v>103.42548317892616</v>
      </c>
      <c r="S32" s="44">
        <v>112.78135278147684</v>
      </c>
      <c r="T32" s="44">
        <v>103.92272223839647</v>
      </c>
      <c r="U32" s="44">
        <v>115.61274992642353</v>
      </c>
      <c r="V32" s="44">
        <v>130.7279399964842</v>
      </c>
      <c r="W32" s="72">
        <v>145.20561265529722</v>
      </c>
    </row>
    <row r="33" spans="1:23" x14ac:dyDescent="0.25">
      <c r="A33" s="59">
        <v>23</v>
      </c>
      <c r="B33" s="46">
        <f t="shared" ca="1" si="3"/>
        <v>116.72755549104767</v>
      </c>
      <c r="C33" s="47">
        <f t="shared" si="5"/>
        <v>0.28589999999999999</v>
      </c>
      <c r="D33" s="47">
        <f t="shared" si="6"/>
        <v>-4.7E-2</v>
      </c>
      <c r="Q33">
        <v>17</v>
      </c>
      <c r="R33" s="71">
        <v>101.93528113759307</v>
      </c>
      <c r="S33" s="44">
        <v>127.46403428169324</v>
      </c>
      <c r="T33" s="44">
        <v>105.04630772384996</v>
      </c>
      <c r="U33" s="44">
        <v>99.163558857169136</v>
      </c>
      <c r="V33" s="44">
        <v>106.7006680566632</v>
      </c>
      <c r="W33" s="72">
        <v>119.50484458730506</v>
      </c>
    </row>
    <row r="34" spans="1:23" x14ac:dyDescent="0.25">
      <c r="A34" s="59">
        <v>24</v>
      </c>
      <c r="B34" s="46">
        <f t="shared" ca="1" si="3"/>
        <v>117.49350396132252</v>
      </c>
      <c r="C34" s="47">
        <f>$H$12</f>
        <v>0.31219999999999998</v>
      </c>
      <c r="D34" s="47">
        <f>$I$12</f>
        <v>3.2000000000000001E-2</v>
      </c>
      <c r="Q34" s="61">
        <v>18</v>
      </c>
      <c r="R34" s="71">
        <v>99.145554406629955</v>
      </c>
      <c r="S34" s="44">
        <v>124.32874458649984</v>
      </c>
      <c r="T34" s="44">
        <v>128.34586735847319</v>
      </c>
      <c r="U34" s="44">
        <v>117.15201058053078</v>
      </c>
      <c r="V34" s="44">
        <v>134.40569331006913</v>
      </c>
      <c r="W34" s="72">
        <v>160.00564340041137</v>
      </c>
    </row>
    <row r="35" spans="1:23" x14ac:dyDescent="0.25">
      <c r="A35" s="59">
        <v>25</v>
      </c>
      <c r="B35" s="46">
        <f t="shared" ca="1" si="3"/>
        <v>117.9509901871304</v>
      </c>
      <c r="C35" s="47">
        <f t="shared" ref="C35:C45" si="7">$H$12</f>
        <v>0.31219999999999998</v>
      </c>
      <c r="D35" s="47">
        <f t="shared" ref="D35:D45" si="8">$I$12</f>
        <v>3.2000000000000001E-2</v>
      </c>
      <c r="Q35">
        <v>19</v>
      </c>
      <c r="R35" s="71">
        <v>99.151609033947167</v>
      </c>
      <c r="S35" s="44">
        <v>111.38435150907742</v>
      </c>
      <c r="T35" s="44">
        <v>116.77887742381215</v>
      </c>
      <c r="U35" s="44">
        <v>119.75484498623982</v>
      </c>
      <c r="V35" s="44">
        <v>118.52582720431121</v>
      </c>
      <c r="W35" s="72">
        <v>138.90151240788597</v>
      </c>
    </row>
    <row r="36" spans="1:23" x14ac:dyDescent="0.25">
      <c r="A36" s="59">
        <v>26</v>
      </c>
      <c r="B36" s="46">
        <f t="shared" ca="1" si="3"/>
        <v>119.81472316828062</v>
      </c>
      <c r="C36" s="47">
        <f t="shared" si="7"/>
        <v>0.31219999999999998</v>
      </c>
      <c r="D36" s="47">
        <f t="shared" si="8"/>
        <v>3.2000000000000001E-2</v>
      </c>
      <c r="Q36" s="61">
        <v>20</v>
      </c>
      <c r="R36" s="71">
        <v>100.20801779964296</v>
      </c>
      <c r="S36" s="44">
        <v>114.81292813683415</v>
      </c>
      <c r="T36" s="44">
        <v>99.353778359078206</v>
      </c>
      <c r="U36" s="44">
        <v>98.284580436785177</v>
      </c>
      <c r="V36" s="44">
        <v>113.94610424012592</v>
      </c>
      <c r="W36" s="72">
        <v>123.10533688226471</v>
      </c>
    </row>
    <row r="37" spans="1:23" x14ac:dyDescent="0.25">
      <c r="A37" s="59">
        <v>27</v>
      </c>
      <c r="B37" s="46">
        <f t="shared" ca="1" si="3"/>
        <v>116.74856085213216</v>
      </c>
      <c r="C37" s="47">
        <f t="shared" si="7"/>
        <v>0.31219999999999998</v>
      </c>
      <c r="D37" s="47">
        <f t="shared" si="8"/>
        <v>3.2000000000000001E-2</v>
      </c>
      <c r="Q37">
        <v>21</v>
      </c>
      <c r="R37" s="71">
        <v>103.03998925105614</v>
      </c>
      <c r="S37" s="44">
        <v>133.96604214276414</v>
      </c>
      <c r="T37" s="44">
        <v>119.81160150963807</v>
      </c>
      <c r="U37" s="44">
        <v>102.32789647987964</v>
      </c>
      <c r="V37" s="44">
        <v>105.67638555803258</v>
      </c>
      <c r="W37" s="72">
        <v>122.35776484635072</v>
      </c>
    </row>
    <row r="38" spans="1:23" x14ac:dyDescent="0.25">
      <c r="A38" s="59">
        <v>28</v>
      </c>
      <c r="B38" s="46">
        <f t="shared" ca="1" si="3"/>
        <v>113.12682055548443</v>
      </c>
      <c r="C38" s="47">
        <f t="shared" si="7"/>
        <v>0.31219999999999998</v>
      </c>
      <c r="D38" s="47">
        <f t="shared" si="8"/>
        <v>3.2000000000000001E-2</v>
      </c>
      <c r="Q38" s="61">
        <v>22</v>
      </c>
      <c r="R38" s="71">
        <v>98.229255956868087</v>
      </c>
      <c r="S38" s="44">
        <v>114.78617697176168</v>
      </c>
      <c r="T38" s="44">
        <v>96.792226273781083</v>
      </c>
      <c r="U38" s="44">
        <v>109.37966747281141</v>
      </c>
      <c r="V38" s="44">
        <v>104.39713618331037</v>
      </c>
      <c r="W38" s="72">
        <v>114.67000065210003</v>
      </c>
    </row>
    <row r="39" spans="1:23" x14ac:dyDescent="0.25">
      <c r="A39" s="59">
        <v>29</v>
      </c>
      <c r="B39" s="46">
        <f t="shared" ca="1" si="3"/>
        <v>116.26175251704758</v>
      </c>
      <c r="C39" s="47">
        <f t="shared" si="7"/>
        <v>0.31219999999999998</v>
      </c>
      <c r="D39" s="47">
        <f t="shared" si="8"/>
        <v>3.2000000000000001E-2</v>
      </c>
      <c r="Q39">
        <v>23</v>
      </c>
      <c r="R39" s="71">
        <v>99.992259044118001</v>
      </c>
      <c r="S39" s="44">
        <v>118.86844087006695</v>
      </c>
      <c r="T39" s="44">
        <v>109.55783098105336</v>
      </c>
      <c r="U39" s="44">
        <v>128.80959896974161</v>
      </c>
      <c r="V39" s="44">
        <v>158.87757008580709</v>
      </c>
      <c r="W39" s="72">
        <v>208.21541076702266</v>
      </c>
    </row>
    <row r="40" spans="1:23" x14ac:dyDescent="0.25">
      <c r="A40" s="59">
        <v>30</v>
      </c>
      <c r="B40" s="46">
        <f t="shared" ca="1" si="3"/>
        <v>115.07928220768086</v>
      </c>
      <c r="C40" s="47">
        <f t="shared" si="7"/>
        <v>0.31219999999999998</v>
      </c>
      <c r="D40" s="47">
        <f t="shared" si="8"/>
        <v>3.2000000000000001E-2</v>
      </c>
      <c r="Q40" s="61">
        <v>24</v>
      </c>
      <c r="R40" s="71">
        <v>103.72205690112739</v>
      </c>
      <c r="S40" s="44">
        <v>125.73789791531387</v>
      </c>
      <c r="T40" s="44">
        <v>119.15543995680196</v>
      </c>
      <c r="U40" s="44">
        <v>123.33395984901441</v>
      </c>
      <c r="V40" s="44">
        <v>130.00079941240676</v>
      </c>
      <c r="W40" s="72">
        <v>129.78047637982377</v>
      </c>
    </row>
    <row r="41" spans="1:23" x14ac:dyDescent="0.25">
      <c r="A41" s="59">
        <v>31</v>
      </c>
      <c r="B41" s="46">
        <f t="shared" ca="1" si="3"/>
        <v>114.60203257320262</v>
      </c>
      <c r="C41" s="47">
        <f t="shared" si="7"/>
        <v>0.31219999999999998</v>
      </c>
      <c r="D41" s="47">
        <f t="shared" si="8"/>
        <v>3.2000000000000001E-2</v>
      </c>
      <c r="Q41">
        <v>25</v>
      </c>
      <c r="R41" s="71">
        <v>101.01942872729688</v>
      </c>
      <c r="S41" s="44">
        <v>109.01932791239483</v>
      </c>
      <c r="T41" s="44">
        <v>91.689004627845094</v>
      </c>
      <c r="U41" s="44">
        <v>93.487860410860065</v>
      </c>
      <c r="V41" s="44">
        <v>92.673557391041726</v>
      </c>
      <c r="W41" s="72">
        <v>110.83332388356983</v>
      </c>
    </row>
    <row r="42" spans="1:23" x14ac:dyDescent="0.25">
      <c r="A42" s="59">
        <v>32</v>
      </c>
      <c r="B42" s="46">
        <f t="shared" ca="1" si="3"/>
        <v>114.30111606518291</v>
      </c>
      <c r="C42" s="47">
        <f t="shared" si="7"/>
        <v>0.31219999999999998</v>
      </c>
      <c r="D42" s="47">
        <f t="shared" si="8"/>
        <v>3.2000000000000001E-2</v>
      </c>
      <c r="Q42" s="61">
        <v>26</v>
      </c>
      <c r="R42" s="71">
        <v>99.955458588391735</v>
      </c>
      <c r="S42" s="44">
        <v>121.63601202981259</v>
      </c>
      <c r="T42" s="44">
        <v>107.8007919659767</v>
      </c>
      <c r="U42" s="44">
        <v>117.07173386457653</v>
      </c>
      <c r="V42" s="44">
        <v>117.24722151765256</v>
      </c>
      <c r="W42" s="72">
        <v>124.72341349867388</v>
      </c>
    </row>
    <row r="43" spans="1:23" x14ac:dyDescent="0.25">
      <c r="A43" s="59">
        <v>33</v>
      </c>
      <c r="B43" s="46">
        <f t="shared" ca="1" si="3"/>
        <v>112.76844384843845</v>
      </c>
      <c r="C43" s="47">
        <f t="shared" si="7"/>
        <v>0.31219999999999998</v>
      </c>
      <c r="D43" s="47">
        <f t="shared" si="8"/>
        <v>3.2000000000000001E-2</v>
      </c>
      <c r="Q43">
        <v>27</v>
      </c>
      <c r="R43" s="71">
        <v>100.50430616357565</v>
      </c>
      <c r="S43" s="44">
        <v>114.34953594897368</v>
      </c>
      <c r="T43" s="44">
        <v>100.30931772182612</v>
      </c>
      <c r="U43" s="44">
        <v>102.32423873468285</v>
      </c>
      <c r="V43" s="44">
        <v>100.01854943039294</v>
      </c>
      <c r="W43" s="72">
        <v>110.98336991792773</v>
      </c>
    </row>
    <row r="44" spans="1:23" x14ac:dyDescent="0.25">
      <c r="A44" s="59">
        <v>34</v>
      </c>
      <c r="B44" s="46">
        <f t="shared" ca="1" si="3"/>
        <v>114.73446134036443</v>
      </c>
      <c r="C44" s="47">
        <f t="shared" si="7"/>
        <v>0.31219999999999998</v>
      </c>
      <c r="D44" s="47">
        <f t="shared" si="8"/>
        <v>3.2000000000000001E-2</v>
      </c>
      <c r="Q44" s="61">
        <v>28</v>
      </c>
      <c r="R44" s="71">
        <v>99.132222186631878</v>
      </c>
      <c r="S44" s="44">
        <v>109.53978169433196</v>
      </c>
      <c r="T44" s="44">
        <v>89.487075918339869</v>
      </c>
      <c r="U44" s="44">
        <v>104.10426680311325</v>
      </c>
      <c r="V44" s="44">
        <v>124.1463398450082</v>
      </c>
      <c r="W44" s="72">
        <v>149.72981748903905</v>
      </c>
    </row>
    <row r="45" spans="1:23" x14ac:dyDescent="0.25">
      <c r="A45" s="59">
        <v>35</v>
      </c>
      <c r="B45" s="46">
        <f t="shared" ca="1" si="3"/>
        <v>115.2972721132241</v>
      </c>
      <c r="C45" s="47">
        <f t="shared" si="7"/>
        <v>0.31219999999999998</v>
      </c>
      <c r="D45" s="47">
        <f t="shared" si="8"/>
        <v>3.2000000000000001E-2</v>
      </c>
      <c r="Q45">
        <v>29</v>
      </c>
      <c r="R45" s="71">
        <v>99.384643116604963</v>
      </c>
      <c r="S45" s="44">
        <v>117.70715160199684</v>
      </c>
      <c r="T45" s="44">
        <v>127.03111572144728</v>
      </c>
      <c r="U45" s="44">
        <v>106.79785151283961</v>
      </c>
      <c r="V45" s="44">
        <v>128.15856357636872</v>
      </c>
      <c r="W45" s="72">
        <v>147.27155688997766</v>
      </c>
    </row>
    <row r="46" spans="1:23" x14ac:dyDescent="0.25">
      <c r="A46" s="59">
        <v>36</v>
      </c>
      <c r="B46" s="46">
        <f t="shared" ca="1" si="3"/>
        <v>113.42997319639566</v>
      </c>
      <c r="C46" s="47">
        <f>$H$13</f>
        <v>0.29880000000000001</v>
      </c>
      <c r="D46" s="47">
        <f>$I$13</f>
        <v>9.2600000000000002E-2</v>
      </c>
      <c r="Q46" s="61">
        <v>30</v>
      </c>
      <c r="R46" s="71">
        <v>100.80058600433756</v>
      </c>
      <c r="S46" s="44">
        <v>147.20906376350334</v>
      </c>
      <c r="T46" s="44">
        <v>159.63095717791202</v>
      </c>
      <c r="U46" s="44">
        <v>175.52290771304465</v>
      </c>
      <c r="V46" s="44">
        <v>172.42900146919092</v>
      </c>
      <c r="W46" s="72">
        <v>210.71089270520875</v>
      </c>
    </row>
    <row r="47" spans="1:23" x14ac:dyDescent="0.25">
      <c r="A47" s="59">
        <v>37</v>
      </c>
      <c r="B47" s="46">
        <f t="shared" ca="1" si="3"/>
        <v>109.30377150563731</v>
      </c>
      <c r="C47" s="47">
        <f t="shared" ref="C47:C57" si="9">$H$13</f>
        <v>0.29880000000000001</v>
      </c>
      <c r="D47" s="47">
        <f t="shared" ref="D47:D57" si="10">$I$13</f>
        <v>9.2600000000000002E-2</v>
      </c>
      <c r="Q47">
        <v>31</v>
      </c>
      <c r="R47" s="71">
        <v>99.446850065363378</v>
      </c>
      <c r="S47" s="44">
        <v>109.29718019952024</v>
      </c>
      <c r="T47" s="44">
        <v>99.112069848312132</v>
      </c>
      <c r="U47" s="44">
        <v>95.172887780963265</v>
      </c>
      <c r="V47" s="44">
        <v>99.188697908315362</v>
      </c>
      <c r="W47" s="72">
        <v>112.78926313729835</v>
      </c>
    </row>
    <row r="48" spans="1:23" x14ac:dyDescent="0.25">
      <c r="A48" s="59">
        <v>38</v>
      </c>
      <c r="B48" s="46">
        <f t="shared" ca="1" si="3"/>
        <v>109.11817816980125</v>
      </c>
      <c r="C48" s="47">
        <f t="shared" si="9"/>
        <v>0.29880000000000001</v>
      </c>
      <c r="D48" s="47">
        <f t="shared" si="10"/>
        <v>9.2600000000000002E-2</v>
      </c>
      <c r="Q48" s="61">
        <v>32</v>
      </c>
      <c r="R48" s="71">
        <v>99.833407090792093</v>
      </c>
      <c r="S48" s="44">
        <v>119.66902508363557</v>
      </c>
      <c r="T48" s="44">
        <v>108.7713742716217</v>
      </c>
      <c r="U48" s="44">
        <v>113.32120666109697</v>
      </c>
      <c r="V48" s="44">
        <v>128.19511997052939</v>
      </c>
      <c r="W48" s="72">
        <v>138.34937825778627</v>
      </c>
    </row>
    <row r="49" spans="1:23" x14ac:dyDescent="0.25">
      <c r="A49" s="59">
        <v>39</v>
      </c>
      <c r="B49" s="46">
        <f t="shared" ca="1" si="3"/>
        <v>108.83220735325138</v>
      </c>
      <c r="C49" s="47">
        <f t="shared" si="9"/>
        <v>0.29880000000000001</v>
      </c>
      <c r="D49" s="47">
        <f t="shared" si="10"/>
        <v>9.2600000000000002E-2</v>
      </c>
      <c r="Q49">
        <v>33</v>
      </c>
      <c r="R49" s="71">
        <v>98.569790116162622</v>
      </c>
      <c r="S49" s="44">
        <v>116.45866714265058</v>
      </c>
      <c r="T49" s="44">
        <v>105.15979272671332</v>
      </c>
      <c r="U49" s="44">
        <v>99.81556422163186</v>
      </c>
      <c r="V49" s="44">
        <v>99.387642082844707</v>
      </c>
      <c r="W49" s="72">
        <v>122.75854760564722</v>
      </c>
    </row>
    <row r="50" spans="1:23" x14ac:dyDescent="0.25">
      <c r="A50" s="59">
        <v>40</v>
      </c>
      <c r="B50" s="46">
        <f t="shared" ca="1" si="3"/>
        <v>108.23770271046106</v>
      </c>
      <c r="C50" s="47">
        <f t="shared" si="9"/>
        <v>0.29880000000000001</v>
      </c>
      <c r="D50" s="47">
        <f t="shared" si="10"/>
        <v>9.2600000000000002E-2</v>
      </c>
      <c r="Q50" s="61">
        <v>34</v>
      </c>
      <c r="R50" s="71">
        <v>97.139853158557884</v>
      </c>
      <c r="S50" s="44">
        <v>115.26667162084549</v>
      </c>
      <c r="T50" s="44">
        <v>110.5866091472478</v>
      </c>
      <c r="U50" s="44">
        <v>91.162562598969032</v>
      </c>
      <c r="V50" s="44">
        <v>81.537740573059608</v>
      </c>
      <c r="W50" s="72">
        <v>103.39831756087904</v>
      </c>
    </row>
    <row r="51" spans="1:23" x14ac:dyDescent="0.25">
      <c r="A51" s="59">
        <v>41</v>
      </c>
      <c r="B51" s="46">
        <f t="shared" ca="1" si="3"/>
        <v>104.19037158613627</v>
      </c>
      <c r="C51" s="47">
        <f t="shared" si="9"/>
        <v>0.29880000000000001</v>
      </c>
      <c r="D51" s="47">
        <f t="shared" si="10"/>
        <v>9.2600000000000002E-2</v>
      </c>
      <c r="Q51">
        <v>35</v>
      </c>
      <c r="R51" s="71">
        <v>97.162890002370759</v>
      </c>
      <c r="S51" s="44">
        <v>119.61834968156016</v>
      </c>
      <c r="T51" s="44">
        <v>133.59778031152959</v>
      </c>
      <c r="U51" s="44">
        <v>142.89695843859977</v>
      </c>
      <c r="V51" s="44">
        <v>155.76570516400861</v>
      </c>
      <c r="W51" s="72">
        <v>180.17096812858543</v>
      </c>
    </row>
    <row r="52" spans="1:23" x14ac:dyDescent="0.25">
      <c r="A52" s="59">
        <v>42</v>
      </c>
      <c r="B52" s="46">
        <f t="shared" ca="1" si="3"/>
        <v>103.58240215487869</v>
      </c>
      <c r="C52" s="47">
        <f t="shared" si="9"/>
        <v>0.29880000000000001</v>
      </c>
      <c r="D52" s="47">
        <f t="shared" si="10"/>
        <v>9.2600000000000002E-2</v>
      </c>
      <c r="Q52" s="61">
        <v>36</v>
      </c>
      <c r="R52" s="71">
        <v>98.023708062504255</v>
      </c>
      <c r="S52" s="44">
        <v>107.05705518271483</v>
      </c>
      <c r="T52" s="44">
        <v>98.600319163470829</v>
      </c>
      <c r="U52" s="44">
        <v>101.45452808609072</v>
      </c>
      <c r="V52" s="44">
        <v>112.64843881072835</v>
      </c>
      <c r="W52" s="72">
        <v>128.62796980215785</v>
      </c>
    </row>
    <row r="53" spans="1:23" x14ac:dyDescent="0.25">
      <c r="A53" s="59">
        <v>43</v>
      </c>
      <c r="B53" s="46">
        <f t="shared" ca="1" si="3"/>
        <v>101.53063111371894</v>
      </c>
      <c r="C53" s="47">
        <f t="shared" si="9"/>
        <v>0.29880000000000001</v>
      </c>
      <c r="D53" s="47">
        <f t="shared" si="10"/>
        <v>9.2600000000000002E-2</v>
      </c>
      <c r="Q53">
        <v>37</v>
      </c>
      <c r="R53" s="71">
        <v>102.15665220011276</v>
      </c>
      <c r="S53" s="44">
        <v>133.22294894082145</v>
      </c>
      <c r="T53" s="44">
        <v>125.9085959622637</v>
      </c>
      <c r="U53" s="44">
        <v>155.74101067672785</v>
      </c>
      <c r="V53" s="44">
        <v>179.88124952120069</v>
      </c>
      <c r="W53" s="72">
        <v>213.14789147009196</v>
      </c>
    </row>
    <row r="54" spans="1:23" x14ac:dyDescent="0.25">
      <c r="A54" s="59">
        <v>44</v>
      </c>
      <c r="B54" s="46">
        <f t="shared" ca="1" si="3"/>
        <v>99.795089028069199</v>
      </c>
      <c r="C54" s="47">
        <f t="shared" si="9"/>
        <v>0.29880000000000001</v>
      </c>
      <c r="D54" s="47">
        <f t="shared" si="10"/>
        <v>9.2600000000000002E-2</v>
      </c>
      <c r="Q54" s="61">
        <v>38</v>
      </c>
      <c r="R54" s="71">
        <v>102.68208127164571</v>
      </c>
      <c r="S54" s="44">
        <v>130.59971280254933</v>
      </c>
      <c r="T54" s="44">
        <v>132.89455219131435</v>
      </c>
      <c r="U54" s="44">
        <v>154.37768049859278</v>
      </c>
      <c r="V54" s="44">
        <v>146.07455459291015</v>
      </c>
      <c r="W54" s="72">
        <v>170.5273744122722</v>
      </c>
    </row>
    <row r="55" spans="1:23" x14ac:dyDescent="0.25">
      <c r="A55" s="59">
        <v>45</v>
      </c>
      <c r="B55" s="46">
        <f t="shared" ca="1" si="3"/>
        <v>101.77975794866521</v>
      </c>
      <c r="C55" s="47">
        <f t="shared" si="9"/>
        <v>0.29880000000000001</v>
      </c>
      <c r="D55" s="47">
        <f t="shared" si="10"/>
        <v>9.2600000000000002E-2</v>
      </c>
      <c r="Q55">
        <v>39</v>
      </c>
      <c r="R55" s="71">
        <v>103.8965656569042</v>
      </c>
      <c r="S55" s="44">
        <v>147.91775854031184</v>
      </c>
      <c r="T55" s="44">
        <v>135.84566413108257</v>
      </c>
      <c r="U55" s="44">
        <v>140.85683196991337</v>
      </c>
      <c r="V55" s="44">
        <v>155.88512800614583</v>
      </c>
      <c r="W55" s="72">
        <v>200.90540536894622</v>
      </c>
    </row>
    <row r="56" spans="1:23" x14ac:dyDescent="0.25">
      <c r="A56" s="59">
        <v>46</v>
      </c>
      <c r="B56" s="46">
        <f t="shared" ca="1" si="3"/>
        <v>104.92955956288918</v>
      </c>
      <c r="C56" s="47">
        <f t="shared" si="9"/>
        <v>0.29880000000000001</v>
      </c>
      <c r="D56" s="47">
        <f t="shared" si="10"/>
        <v>9.2600000000000002E-2</v>
      </c>
      <c r="Q56" s="61">
        <v>40</v>
      </c>
      <c r="R56" s="71">
        <v>98.97284310548865</v>
      </c>
      <c r="S56" s="44">
        <v>116.73684315636456</v>
      </c>
      <c r="T56" s="44">
        <v>105.6182967398057</v>
      </c>
      <c r="U56" s="44">
        <v>106.91925881370975</v>
      </c>
      <c r="V56" s="44">
        <v>118.08038245159939</v>
      </c>
      <c r="W56" s="72">
        <v>148.47251580821725</v>
      </c>
    </row>
    <row r="57" spans="1:23" x14ac:dyDescent="0.25">
      <c r="A57" s="59">
        <v>47</v>
      </c>
      <c r="B57" s="46">
        <f t="shared" ca="1" si="3"/>
        <v>103.38969665550898</v>
      </c>
      <c r="C57" s="47">
        <f t="shared" si="9"/>
        <v>0.29880000000000001</v>
      </c>
      <c r="D57" s="47">
        <f t="shared" si="10"/>
        <v>9.2600000000000002E-2</v>
      </c>
      <c r="Q57">
        <v>41</v>
      </c>
      <c r="R57" s="71">
        <v>102.53505859745309</v>
      </c>
      <c r="S57" s="44">
        <v>129.30914934239101</v>
      </c>
      <c r="T57" s="44">
        <v>132.85539331145083</v>
      </c>
      <c r="U57" s="44">
        <v>129.02988416469481</v>
      </c>
      <c r="V57" s="44">
        <v>160.83224030193452</v>
      </c>
      <c r="W57" s="72">
        <v>178.74698308464687</v>
      </c>
    </row>
    <row r="58" spans="1:23" x14ac:dyDescent="0.25">
      <c r="A58" s="59">
        <v>48</v>
      </c>
      <c r="B58" s="46">
        <f t="shared" ca="1" si="3"/>
        <v>102.17093883201353</v>
      </c>
      <c r="C58" s="47">
        <f>$H$14</f>
        <v>0.25059999999999999</v>
      </c>
      <c r="D58" s="47">
        <f>$I$14</f>
        <v>0.14219999999999999</v>
      </c>
      <c r="Q58" s="61">
        <v>42</v>
      </c>
      <c r="R58" s="71">
        <v>101.1025293500428</v>
      </c>
      <c r="S58" s="44">
        <v>124.42870858403477</v>
      </c>
      <c r="T58" s="44">
        <v>129.17941752518811</v>
      </c>
      <c r="U58" s="44">
        <v>163.76773192637478</v>
      </c>
      <c r="V58" s="44">
        <v>179.66566724125187</v>
      </c>
      <c r="W58" s="72">
        <v>187.79528567736912</v>
      </c>
    </row>
    <row r="59" spans="1:23" x14ac:dyDescent="0.25">
      <c r="A59" s="59">
        <v>49</v>
      </c>
      <c r="B59" s="46">
        <f t="shared" ca="1" si="3"/>
        <v>104.63388191970563</v>
      </c>
      <c r="C59" s="47">
        <f t="shared" ref="C59:C69" si="11">$H$14</f>
        <v>0.25059999999999999</v>
      </c>
      <c r="D59" s="47">
        <f t="shared" ref="D59:D69" si="12">$I$14</f>
        <v>0.14219999999999999</v>
      </c>
      <c r="Q59">
        <v>43</v>
      </c>
      <c r="R59" s="71">
        <v>101.49678584063336</v>
      </c>
      <c r="S59" s="44">
        <v>115.56471268446089</v>
      </c>
      <c r="T59" s="44">
        <v>115.68657035515342</v>
      </c>
      <c r="U59" s="44">
        <v>104.71352259861293</v>
      </c>
      <c r="V59" s="44">
        <v>105.93487987756451</v>
      </c>
      <c r="W59" s="72">
        <v>122.06787578880339</v>
      </c>
    </row>
    <row r="60" spans="1:23" x14ac:dyDescent="0.25">
      <c r="A60" s="59">
        <v>50</v>
      </c>
      <c r="B60" s="46">
        <f t="shared" ca="1" si="3"/>
        <v>107.70086877783788</v>
      </c>
      <c r="C60" s="47">
        <f t="shared" si="11"/>
        <v>0.25059999999999999</v>
      </c>
      <c r="D60" s="47">
        <f t="shared" si="12"/>
        <v>0.14219999999999999</v>
      </c>
      <c r="Q60" s="61">
        <v>44</v>
      </c>
      <c r="R60" s="71">
        <v>101.47999723597411</v>
      </c>
      <c r="S60" s="44">
        <v>118.92026665941748</v>
      </c>
      <c r="T60" s="44">
        <v>130.09062627305863</v>
      </c>
      <c r="U60" s="44">
        <v>151.02348253574925</v>
      </c>
      <c r="V60" s="44">
        <v>192.08340455368628</v>
      </c>
      <c r="W60" s="72">
        <v>183.41131909410092</v>
      </c>
    </row>
    <row r="61" spans="1:23" x14ac:dyDescent="0.25">
      <c r="A61" s="59">
        <v>51</v>
      </c>
      <c r="B61" s="46">
        <f t="shared" ca="1" si="3"/>
        <v>108.05113975194261</v>
      </c>
      <c r="C61" s="47">
        <f t="shared" si="11"/>
        <v>0.25059999999999999</v>
      </c>
      <c r="D61" s="47">
        <f t="shared" si="12"/>
        <v>0.14219999999999999</v>
      </c>
      <c r="Q61">
        <v>45</v>
      </c>
      <c r="R61" s="71">
        <v>102.83486625138173</v>
      </c>
      <c r="S61" s="44">
        <v>134.20583624890995</v>
      </c>
      <c r="T61" s="44">
        <v>115.55933516985851</v>
      </c>
      <c r="U61" s="44">
        <v>114.27821592042767</v>
      </c>
      <c r="V61" s="44">
        <v>128.34014588469603</v>
      </c>
      <c r="W61" s="72">
        <v>153.28473312151439</v>
      </c>
    </row>
    <row r="62" spans="1:23" x14ac:dyDescent="0.25">
      <c r="A62" s="59">
        <v>52</v>
      </c>
      <c r="B62" s="46">
        <f t="shared" ca="1" si="3"/>
        <v>110.57380717241338</v>
      </c>
      <c r="C62" s="47">
        <f t="shared" si="11"/>
        <v>0.25059999999999999</v>
      </c>
      <c r="D62" s="47">
        <f t="shared" si="12"/>
        <v>0.14219999999999999</v>
      </c>
      <c r="Q62" s="61">
        <v>46</v>
      </c>
      <c r="R62" s="71">
        <v>102.60877393568771</v>
      </c>
      <c r="S62" s="44">
        <v>119.88203427346787</v>
      </c>
      <c r="T62" s="44">
        <v>120.04934084269331</v>
      </c>
      <c r="U62" s="44">
        <v>128.20281516802331</v>
      </c>
      <c r="V62" s="44">
        <v>142.76390494004778</v>
      </c>
      <c r="W62" s="72">
        <v>167.79853957246831</v>
      </c>
    </row>
    <row r="63" spans="1:23" x14ac:dyDescent="0.25">
      <c r="A63" s="59">
        <v>53</v>
      </c>
      <c r="B63" s="46">
        <f t="shared" ca="1" si="3"/>
        <v>109.85498923108585</v>
      </c>
      <c r="C63" s="47">
        <f t="shared" si="11"/>
        <v>0.25059999999999999</v>
      </c>
      <c r="D63" s="47">
        <f t="shared" si="12"/>
        <v>0.14219999999999999</v>
      </c>
      <c r="Q63">
        <v>47</v>
      </c>
      <c r="R63" s="71">
        <v>100.82586068582161</v>
      </c>
      <c r="S63" s="44">
        <v>121.69409588188566</v>
      </c>
      <c r="T63" s="44">
        <v>116.71877494032766</v>
      </c>
      <c r="U63" s="44">
        <v>110.07996174640914</v>
      </c>
      <c r="V63" s="44">
        <v>119.92714825370483</v>
      </c>
      <c r="W63" s="72">
        <v>144.80499994507511</v>
      </c>
    </row>
    <row r="64" spans="1:23" x14ac:dyDescent="0.25">
      <c r="A64" s="59">
        <v>54</v>
      </c>
      <c r="B64" s="46">
        <f t="shared" ca="1" si="3"/>
        <v>112.83722628709181</v>
      </c>
      <c r="C64" s="47">
        <f t="shared" si="11"/>
        <v>0.25059999999999999</v>
      </c>
      <c r="D64" s="47">
        <f t="shared" si="12"/>
        <v>0.14219999999999999</v>
      </c>
      <c r="Q64" s="61">
        <v>48</v>
      </c>
      <c r="R64" s="71">
        <v>100.669596078279</v>
      </c>
      <c r="S64" s="44">
        <v>120.77922161492154</v>
      </c>
      <c r="T64" s="44">
        <v>112.34904678195016</v>
      </c>
      <c r="U64" s="44">
        <v>122.00020552320423</v>
      </c>
      <c r="V64" s="44">
        <v>128.50624509307761</v>
      </c>
      <c r="W64" s="72">
        <v>148.94790587501745</v>
      </c>
    </row>
    <row r="65" spans="1:23" x14ac:dyDescent="0.25">
      <c r="A65" s="59">
        <v>55</v>
      </c>
      <c r="B65" s="46">
        <f t="shared" ca="1" si="3"/>
        <v>115.05232207955456</v>
      </c>
      <c r="C65" s="47">
        <f t="shared" si="11"/>
        <v>0.25059999999999999</v>
      </c>
      <c r="D65" s="47">
        <f t="shared" si="12"/>
        <v>0.14219999999999999</v>
      </c>
      <c r="Q65">
        <v>49</v>
      </c>
      <c r="R65" s="71">
        <v>100.42492631294546</v>
      </c>
      <c r="S65" s="44">
        <v>122.83780497527924</v>
      </c>
      <c r="T65" s="44">
        <v>124.46770333483175</v>
      </c>
      <c r="U65" s="44">
        <v>109.76892253640446</v>
      </c>
      <c r="V65" s="44">
        <v>90.321938309066795</v>
      </c>
      <c r="W65" s="72">
        <v>113.54009894253272</v>
      </c>
    </row>
    <row r="66" spans="1:23" x14ac:dyDescent="0.25">
      <c r="A66" s="59">
        <v>56</v>
      </c>
      <c r="B66" s="46">
        <f t="shared" ca="1" si="3"/>
        <v>116.37083184598562</v>
      </c>
      <c r="C66" s="47">
        <f t="shared" si="11"/>
        <v>0.25059999999999999</v>
      </c>
      <c r="D66" s="47">
        <f t="shared" si="12"/>
        <v>0.14219999999999999</v>
      </c>
      <c r="Q66" s="61">
        <v>50</v>
      </c>
      <c r="R66" s="71">
        <v>100.24780749626113</v>
      </c>
      <c r="S66" s="44">
        <v>121.93509188575354</v>
      </c>
      <c r="T66" s="44">
        <v>121.24553873411588</v>
      </c>
      <c r="U66" s="44">
        <v>121.27746835361744</v>
      </c>
      <c r="V66" s="44">
        <v>134.51532625091167</v>
      </c>
      <c r="W66" s="72">
        <v>152.30223086444059</v>
      </c>
    </row>
    <row r="67" spans="1:23" x14ac:dyDescent="0.25">
      <c r="A67" s="59">
        <v>57</v>
      </c>
      <c r="B67" s="46">
        <f t="shared" ca="1" si="3"/>
        <v>120.9297737616528</v>
      </c>
      <c r="C67" s="47">
        <f t="shared" si="11"/>
        <v>0.25059999999999999</v>
      </c>
      <c r="D67" s="47">
        <f t="shared" si="12"/>
        <v>0.14219999999999999</v>
      </c>
      <c r="Q67">
        <v>51</v>
      </c>
      <c r="R67" s="71">
        <v>105.02360398070482</v>
      </c>
      <c r="S67" s="44">
        <v>138.05118019545981</v>
      </c>
      <c r="T67" s="44">
        <v>149.4323342030963</v>
      </c>
      <c r="U67" s="44">
        <v>142.69679706360051</v>
      </c>
      <c r="V67" s="44">
        <v>156.84616027335713</v>
      </c>
      <c r="W67" s="72">
        <v>159.37808466720051</v>
      </c>
    </row>
    <row r="68" spans="1:23" x14ac:dyDescent="0.25">
      <c r="A68" s="59">
        <v>58</v>
      </c>
      <c r="B68" s="46">
        <f t="shared" ca="1" si="3"/>
        <v>121.90231881182717</v>
      </c>
      <c r="C68" s="47">
        <f t="shared" si="11"/>
        <v>0.25059999999999999</v>
      </c>
      <c r="D68" s="47">
        <f t="shared" si="12"/>
        <v>0.14219999999999999</v>
      </c>
      <c r="Q68" s="61">
        <v>52</v>
      </c>
      <c r="R68" s="71">
        <v>99.925437362223548</v>
      </c>
      <c r="S68" s="44">
        <v>127.47813969017079</v>
      </c>
      <c r="T68" s="44">
        <v>114.9386825609958</v>
      </c>
      <c r="U68" s="44">
        <v>107.1967446991893</v>
      </c>
      <c r="V68" s="44">
        <v>117.40265757636099</v>
      </c>
      <c r="W68" s="72">
        <v>138.90243611994131</v>
      </c>
    </row>
    <row r="69" spans="1:23" x14ac:dyDescent="0.25">
      <c r="A69" s="59">
        <v>59</v>
      </c>
      <c r="B69" s="46">
        <f t="shared" ca="1" si="3"/>
        <v>125.55976364744143</v>
      </c>
      <c r="C69" s="47">
        <f t="shared" si="11"/>
        <v>0.25059999999999999</v>
      </c>
      <c r="D69" s="47">
        <f t="shared" si="12"/>
        <v>0.14219999999999999</v>
      </c>
      <c r="Q69">
        <v>53</v>
      </c>
      <c r="R69" s="71">
        <v>99.986625159491723</v>
      </c>
      <c r="S69" s="44">
        <v>116.65472481369761</v>
      </c>
      <c r="T69" s="44">
        <v>93.302747666701947</v>
      </c>
      <c r="U69" s="44">
        <v>92.044291740453758</v>
      </c>
      <c r="V69" s="44">
        <v>104.62864436100169</v>
      </c>
      <c r="W69" s="72">
        <v>115.2120727846625</v>
      </c>
    </row>
    <row r="70" spans="1:23" x14ac:dyDescent="0.25">
      <c r="A70" s="59">
        <v>60</v>
      </c>
      <c r="B70" s="46">
        <f ca="1">B69+B69*((D69/12)+(C69/12)*NORMINV(RAND(),0,1))</f>
        <v>129.29145420258712</v>
      </c>
      <c r="Q70" s="61">
        <v>54</v>
      </c>
      <c r="R70" s="71">
        <v>100.59704672399975</v>
      </c>
      <c r="S70" s="44">
        <v>118.99915604457881</v>
      </c>
      <c r="T70" s="44">
        <v>106.0633260817476</v>
      </c>
      <c r="U70" s="44">
        <v>106.55670301625618</v>
      </c>
      <c r="V70" s="44">
        <v>105.61930095337543</v>
      </c>
      <c r="W70" s="72">
        <v>124.18308047645473</v>
      </c>
    </row>
    <row r="71" spans="1:23" x14ac:dyDescent="0.25">
      <c r="Q71">
        <v>55</v>
      </c>
      <c r="R71" s="71">
        <v>101.86151343823494</v>
      </c>
      <c r="S71" s="44">
        <v>116.74472091753454</v>
      </c>
      <c r="T71" s="44">
        <v>126.7048702572779</v>
      </c>
      <c r="U71" s="44">
        <v>139.18411071325008</v>
      </c>
      <c r="V71" s="44">
        <v>169.1917284165884</v>
      </c>
      <c r="W71" s="72">
        <v>204.07421014098114</v>
      </c>
    </row>
    <row r="72" spans="1:23" x14ac:dyDescent="0.25">
      <c r="A72" s="58"/>
      <c r="Q72" s="61">
        <v>56</v>
      </c>
      <c r="R72" s="71">
        <v>100.04354377860147</v>
      </c>
      <c r="S72" s="44">
        <v>105.25013334993261</v>
      </c>
      <c r="T72" s="44">
        <v>86.635201798633048</v>
      </c>
      <c r="U72" s="44">
        <v>85.621142228410477</v>
      </c>
      <c r="V72" s="44">
        <v>94.812016141458273</v>
      </c>
      <c r="W72" s="72">
        <v>103.362890237965</v>
      </c>
    </row>
    <row r="73" spans="1:23" x14ac:dyDescent="0.25">
      <c r="Q73">
        <v>57</v>
      </c>
      <c r="R73" s="71">
        <v>100.65140275283723</v>
      </c>
      <c r="S73" s="44">
        <v>111.84971277819568</v>
      </c>
      <c r="T73" s="44">
        <v>99.774257362058705</v>
      </c>
      <c r="U73" s="44">
        <v>86.878068340796545</v>
      </c>
      <c r="V73" s="44">
        <v>105.15934205917323</v>
      </c>
      <c r="W73" s="72">
        <v>116.75620178938738</v>
      </c>
    </row>
    <row r="74" spans="1:23" x14ac:dyDescent="0.25">
      <c r="A74" s="58"/>
      <c r="Q74" s="61">
        <v>58</v>
      </c>
      <c r="R74" s="71">
        <v>101.93546975586216</v>
      </c>
      <c r="S74" s="44">
        <v>126.34417379340422</v>
      </c>
      <c r="T74" s="44">
        <v>128.4431213632875</v>
      </c>
      <c r="U74" s="44">
        <v>138.74565632189152</v>
      </c>
      <c r="V74" s="44">
        <v>147.68541981779916</v>
      </c>
      <c r="W74" s="72">
        <v>137.4370687384077</v>
      </c>
    </row>
    <row r="75" spans="1:23" x14ac:dyDescent="0.25">
      <c r="Q75">
        <v>59</v>
      </c>
      <c r="R75" s="71">
        <v>99.391915414635363</v>
      </c>
      <c r="S75" s="44">
        <v>118.87470136495719</v>
      </c>
      <c r="T75" s="44">
        <v>119.40996223225549</v>
      </c>
      <c r="U75" s="44">
        <v>143.38201020084887</v>
      </c>
      <c r="V75" s="44">
        <v>148.5453916049581</v>
      </c>
      <c r="W75" s="72">
        <v>169.78229020388423</v>
      </c>
    </row>
    <row r="76" spans="1:23" x14ac:dyDescent="0.25">
      <c r="A76" s="58"/>
      <c r="Q76" s="61">
        <v>60</v>
      </c>
      <c r="R76" s="71">
        <v>99.303651240023612</v>
      </c>
      <c r="S76" s="44">
        <v>110.41194015689156</v>
      </c>
      <c r="T76" s="44">
        <v>87.111976420336376</v>
      </c>
      <c r="U76" s="44">
        <v>77.224603803749375</v>
      </c>
      <c r="V76" s="44">
        <v>69.413377165207876</v>
      </c>
      <c r="W76" s="72">
        <v>92.201853888264225</v>
      </c>
    </row>
    <row r="77" spans="1:23" x14ac:dyDescent="0.25">
      <c r="Q77">
        <v>61</v>
      </c>
      <c r="R77" s="71">
        <v>101.36228773046788</v>
      </c>
      <c r="S77" s="44">
        <v>121.07117774859655</v>
      </c>
      <c r="T77" s="44">
        <v>120.00053723001686</v>
      </c>
      <c r="U77" s="44">
        <v>117.21050073400218</v>
      </c>
      <c r="V77" s="44">
        <v>129.71976265495701</v>
      </c>
      <c r="W77" s="72">
        <v>150.96260730237648</v>
      </c>
    </row>
    <row r="78" spans="1:23" x14ac:dyDescent="0.25">
      <c r="A78" s="58"/>
      <c r="Q78" s="61">
        <v>62</v>
      </c>
      <c r="R78" s="71">
        <v>98.095376795307047</v>
      </c>
      <c r="S78" s="44">
        <v>113.00018801223544</v>
      </c>
      <c r="T78" s="44">
        <v>99.439707840430245</v>
      </c>
      <c r="U78" s="44">
        <v>119.55378144730099</v>
      </c>
      <c r="V78" s="44">
        <v>137.66117702073919</v>
      </c>
      <c r="W78" s="72">
        <v>167.47254654494023</v>
      </c>
    </row>
    <row r="79" spans="1:23" x14ac:dyDescent="0.25">
      <c r="Q79">
        <v>63</v>
      </c>
      <c r="R79" s="71">
        <v>98.566381470041733</v>
      </c>
      <c r="S79" s="44">
        <v>109.67508963066413</v>
      </c>
      <c r="T79" s="44">
        <v>113.03870893649851</v>
      </c>
      <c r="U79" s="44">
        <v>134.14432936528203</v>
      </c>
      <c r="V79" s="44">
        <v>153.59096184239269</v>
      </c>
      <c r="W79" s="72">
        <v>172.37494938804997</v>
      </c>
    </row>
    <row r="80" spans="1:23" x14ac:dyDescent="0.25">
      <c r="A80" s="58"/>
      <c r="Q80" s="61">
        <v>64</v>
      </c>
      <c r="R80" s="71">
        <v>100.22673857671144</v>
      </c>
      <c r="S80" s="44">
        <v>117.54961542507421</v>
      </c>
      <c r="T80" s="44">
        <v>101.49485877444802</v>
      </c>
      <c r="U80" s="44">
        <v>115.26727106527437</v>
      </c>
      <c r="V80" s="44">
        <v>134.23901054481766</v>
      </c>
      <c r="W80" s="72">
        <v>172.95839678524976</v>
      </c>
    </row>
    <row r="81" spans="1:23" x14ac:dyDescent="0.25">
      <c r="Q81">
        <v>65</v>
      </c>
      <c r="R81" s="71">
        <v>103.3734410978914</v>
      </c>
      <c r="S81" s="44">
        <v>115.00465061112389</v>
      </c>
      <c r="T81" s="44">
        <v>94.46253516066831</v>
      </c>
      <c r="U81" s="44">
        <v>112.25113127921307</v>
      </c>
      <c r="V81" s="44">
        <v>138.08152976372617</v>
      </c>
      <c r="W81" s="72">
        <v>158.41871605492699</v>
      </c>
    </row>
    <row r="82" spans="1:23" x14ac:dyDescent="0.25">
      <c r="A82" s="58"/>
      <c r="Q82" s="61">
        <v>66</v>
      </c>
      <c r="R82" s="71">
        <v>101.53802486050411</v>
      </c>
      <c r="S82" s="44">
        <v>122.45529535849447</v>
      </c>
      <c r="T82" s="44">
        <v>120.39990419928273</v>
      </c>
      <c r="U82" s="44">
        <v>139.23905736821652</v>
      </c>
      <c r="V82" s="44">
        <v>161.19001160494847</v>
      </c>
      <c r="W82" s="72">
        <v>205.14178597326423</v>
      </c>
    </row>
    <row r="83" spans="1:23" x14ac:dyDescent="0.25">
      <c r="Q83">
        <v>67</v>
      </c>
      <c r="R83" s="71">
        <v>98.156015459448582</v>
      </c>
      <c r="S83" s="44">
        <v>124.15825606223164</v>
      </c>
      <c r="T83" s="44">
        <v>115.19268109957733</v>
      </c>
      <c r="U83" s="44">
        <v>107.50639504815931</v>
      </c>
      <c r="V83" s="44">
        <v>112.63834431458785</v>
      </c>
      <c r="W83" s="72">
        <v>113.74333170984468</v>
      </c>
    </row>
    <row r="84" spans="1:23" x14ac:dyDescent="0.25">
      <c r="A84" s="58"/>
      <c r="Q84" s="61">
        <v>68</v>
      </c>
      <c r="R84" s="71">
        <v>100.60777573480249</v>
      </c>
      <c r="S84" s="44">
        <v>127.11449663426203</v>
      </c>
      <c r="T84" s="44">
        <v>125.01134110950481</v>
      </c>
      <c r="U84" s="44">
        <v>121.43733326483894</v>
      </c>
      <c r="V84" s="44">
        <v>117.58976027666994</v>
      </c>
      <c r="W84" s="72">
        <v>138.81953167771587</v>
      </c>
    </row>
    <row r="85" spans="1:23" x14ac:dyDescent="0.25">
      <c r="Q85">
        <v>69</v>
      </c>
      <c r="R85" s="71">
        <v>103.50392469777682</v>
      </c>
      <c r="S85" s="44">
        <v>125.92313805491628</v>
      </c>
      <c r="T85" s="44">
        <v>113.79737888607606</v>
      </c>
      <c r="U85" s="44">
        <v>105.22941967348018</v>
      </c>
      <c r="V85" s="44">
        <v>118.30137904417217</v>
      </c>
      <c r="W85" s="72">
        <v>125.44025028083209</v>
      </c>
    </row>
    <row r="86" spans="1:23" x14ac:dyDescent="0.25">
      <c r="A86" s="58"/>
      <c r="Q86" s="61">
        <v>70</v>
      </c>
      <c r="R86" s="71">
        <v>102.29906174115968</v>
      </c>
      <c r="S86" s="44">
        <v>118.00698702396269</v>
      </c>
      <c r="T86" s="44">
        <v>132.93785194662993</v>
      </c>
      <c r="U86" s="44">
        <v>117.49517677712576</v>
      </c>
      <c r="V86" s="44">
        <v>131.53050281138022</v>
      </c>
      <c r="W86" s="72">
        <v>157.38249812075742</v>
      </c>
    </row>
    <row r="87" spans="1:23" x14ac:dyDescent="0.25">
      <c r="Q87">
        <v>71</v>
      </c>
      <c r="R87" s="71">
        <v>102.25841030962346</v>
      </c>
      <c r="S87" s="44">
        <v>139.63426672351673</v>
      </c>
      <c r="T87" s="44">
        <v>141.14603687029845</v>
      </c>
      <c r="U87" s="44">
        <v>134.86182596808757</v>
      </c>
      <c r="V87" s="44">
        <v>138.50505206416111</v>
      </c>
      <c r="W87" s="72">
        <v>164.72553964393347</v>
      </c>
    </row>
    <row r="88" spans="1:23" x14ac:dyDescent="0.25">
      <c r="A88" s="58"/>
      <c r="Q88" s="61">
        <v>72</v>
      </c>
      <c r="R88" s="71">
        <v>101.31182868332456</v>
      </c>
      <c r="S88" s="44">
        <v>113.41738307835227</v>
      </c>
      <c r="T88" s="44">
        <v>107.58468235010328</v>
      </c>
      <c r="U88" s="44">
        <v>101.348954140966</v>
      </c>
      <c r="V88" s="44">
        <v>103.65278657050057</v>
      </c>
      <c r="W88" s="72">
        <v>108.005839863657</v>
      </c>
    </row>
    <row r="89" spans="1:23" x14ac:dyDescent="0.25">
      <c r="Q89">
        <v>73</v>
      </c>
      <c r="R89" s="71">
        <v>103.33309871489912</v>
      </c>
      <c r="S89" s="44">
        <v>131.2309680206655</v>
      </c>
      <c r="T89" s="44">
        <v>130.93390380404369</v>
      </c>
      <c r="U89" s="44">
        <v>120.42303335673994</v>
      </c>
      <c r="V89" s="44">
        <v>137.5718784976437</v>
      </c>
      <c r="W89" s="72">
        <v>161.56099848969623</v>
      </c>
    </row>
    <row r="90" spans="1:23" x14ac:dyDescent="0.25">
      <c r="A90" s="58"/>
      <c r="Q90" s="61">
        <v>74</v>
      </c>
      <c r="R90" s="71">
        <v>98.895475566315255</v>
      </c>
      <c r="S90" s="44">
        <v>111.24509806679099</v>
      </c>
      <c r="T90" s="44">
        <v>93.714866945219526</v>
      </c>
      <c r="U90" s="44">
        <v>87.578916712027677</v>
      </c>
      <c r="V90" s="44">
        <v>103.03675801561363</v>
      </c>
      <c r="W90" s="72">
        <v>121.97834927713293</v>
      </c>
    </row>
    <row r="91" spans="1:23" x14ac:dyDescent="0.25">
      <c r="Q91">
        <v>75</v>
      </c>
      <c r="R91" s="71">
        <v>99.58451446419194</v>
      </c>
      <c r="S91" s="44">
        <v>109.72156638149289</v>
      </c>
      <c r="T91" s="44">
        <v>103.35000470036429</v>
      </c>
      <c r="U91" s="44">
        <v>97.655632507599037</v>
      </c>
      <c r="V91" s="44">
        <v>111.52089299482657</v>
      </c>
      <c r="W91" s="72">
        <v>123.71244433385752</v>
      </c>
    </row>
    <row r="92" spans="1:23" x14ac:dyDescent="0.25">
      <c r="A92" s="58"/>
      <c r="Q92" s="61">
        <v>76</v>
      </c>
      <c r="R92" s="71">
        <v>99.260484073313449</v>
      </c>
      <c r="S92" s="44">
        <v>124.01656141489977</v>
      </c>
      <c r="T92" s="44">
        <v>128.0853807170277</v>
      </c>
      <c r="U92" s="44">
        <v>121.01742886951988</v>
      </c>
      <c r="V92" s="44">
        <v>123.76328186535848</v>
      </c>
      <c r="W92" s="72">
        <v>136.87637151221486</v>
      </c>
    </row>
    <row r="93" spans="1:23" x14ac:dyDescent="0.25">
      <c r="Q93">
        <v>77</v>
      </c>
      <c r="R93" s="71">
        <v>98.365331669074905</v>
      </c>
      <c r="S93" s="44">
        <v>117.65994873138864</v>
      </c>
      <c r="T93" s="44">
        <v>134.22910551650915</v>
      </c>
      <c r="U93" s="44">
        <v>127.08767207838308</v>
      </c>
      <c r="V93" s="44">
        <v>140.5783322805589</v>
      </c>
      <c r="W93" s="72">
        <v>172.47291722586107</v>
      </c>
    </row>
    <row r="94" spans="1:23" x14ac:dyDescent="0.25">
      <c r="A94" s="58"/>
      <c r="Q94" s="61">
        <v>78</v>
      </c>
      <c r="R94" s="71">
        <v>101.71993899205987</v>
      </c>
      <c r="S94" s="44">
        <v>125.46050316182925</v>
      </c>
      <c r="T94" s="44">
        <v>140.28935947985983</v>
      </c>
      <c r="U94" s="44">
        <v>115.46708717964556</v>
      </c>
      <c r="V94" s="44">
        <v>126.94453082443233</v>
      </c>
      <c r="W94" s="72">
        <v>134.45444137518106</v>
      </c>
    </row>
    <row r="95" spans="1:23" x14ac:dyDescent="0.25">
      <c r="Q95">
        <v>79</v>
      </c>
      <c r="R95" s="71">
        <v>102.84153770872467</v>
      </c>
      <c r="S95" s="44">
        <v>129.14085898114746</v>
      </c>
      <c r="T95" s="44">
        <v>127.23161364951551</v>
      </c>
      <c r="U95" s="44">
        <v>143.56601392686301</v>
      </c>
      <c r="V95" s="44">
        <v>181.40454096549172</v>
      </c>
      <c r="W95" s="72">
        <v>217.06362663019377</v>
      </c>
    </row>
    <row r="96" spans="1:23" x14ac:dyDescent="0.25">
      <c r="A96" s="58"/>
      <c r="Q96" s="61">
        <v>80</v>
      </c>
      <c r="R96" s="71">
        <v>101.31325465452328</v>
      </c>
      <c r="S96" s="44">
        <v>114.23866120790458</v>
      </c>
      <c r="T96" s="44">
        <v>118.29112514802532</v>
      </c>
      <c r="U96" s="44">
        <v>114.35447393476626</v>
      </c>
      <c r="V96" s="44">
        <v>106.85074221123396</v>
      </c>
      <c r="W96" s="72">
        <v>122.17424124011187</v>
      </c>
    </row>
    <row r="97" spans="1:23" x14ac:dyDescent="0.25">
      <c r="Q97">
        <v>81</v>
      </c>
      <c r="R97" s="71">
        <v>102.71699857588551</v>
      </c>
      <c r="S97" s="44">
        <v>125.70431543597107</v>
      </c>
      <c r="T97" s="44">
        <v>113.3888665369094</v>
      </c>
      <c r="U97" s="44">
        <v>129.08368028389745</v>
      </c>
      <c r="V97" s="44">
        <v>163.70721417445631</v>
      </c>
      <c r="W97" s="72">
        <v>175.25369815258659</v>
      </c>
    </row>
    <row r="98" spans="1:23" x14ac:dyDescent="0.25">
      <c r="A98" s="58"/>
      <c r="Q98" s="61">
        <v>82</v>
      </c>
      <c r="R98" s="71">
        <v>101.51372692098199</v>
      </c>
      <c r="S98" s="44">
        <v>116.12974164669447</v>
      </c>
      <c r="T98" s="44">
        <v>112.65698813353357</v>
      </c>
      <c r="U98" s="44">
        <v>120.96527586373017</v>
      </c>
      <c r="V98" s="44">
        <v>125.53222564967339</v>
      </c>
      <c r="W98" s="72">
        <v>155.20825114772731</v>
      </c>
    </row>
    <row r="99" spans="1:23" x14ac:dyDescent="0.25">
      <c r="Q99">
        <v>83</v>
      </c>
      <c r="R99" s="71">
        <v>102.17448678807942</v>
      </c>
      <c r="S99" s="44">
        <v>125.26093011975127</v>
      </c>
      <c r="T99" s="44">
        <v>137.78659745561416</v>
      </c>
      <c r="U99" s="44">
        <v>125.86616191079902</v>
      </c>
      <c r="V99" s="44">
        <v>158.02369017955925</v>
      </c>
      <c r="W99" s="72">
        <v>199.24457548811742</v>
      </c>
    </row>
    <row r="100" spans="1:23" x14ac:dyDescent="0.25">
      <c r="A100" s="58"/>
      <c r="Q100" s="61">
        <v>84</v>
      </c>
      <c r="R100" s="71">
        <v>98.295412022564648</v>
      </c>
      <c r="S100" s="44">
        <v>126.01293959210638</v>
      </c>
      <c r="T100" s="44">
        <v>113.99000845871102</v>
      </c>
      <c r="U100" s="44">
        <v>112.93085768218984</v>
      </c>
      <c r="V100" s="44">
        <v>131.48225933711214</v>
      </c>
      <c r="W100" s="72">
        <v>155.09034838745521</v>
      </c>
    </row>
    <row r="101" spans="1:23" x14ac:dyDescent="0.25">
      <c r="Q101">
        <v>85</v>
      </c>
      <c r="R101" s="71">
        <v>101.28953765062388</v>
      </c>
      <c r="S101" s="44">
        <v>129.46258588368264</v>
      </c>
      <c r="T101" s="44">
        <v>120.45119005645802</v>
      </c>
      <c r="U101" s="44">
        <v>125.71604225218799</v>
      </c>
      <c r="V101" s="44">
        <v>151.32407920564037</v>
      </c>
      <c r="W101" s="72">
        <v>177.35576221838377</v>
      </c>
    </row>
    <row r="102" spans="1:23" x14ac:dyDescent="0.25">
      <c r="A102" s="58"/>
      <c r="Q102" s="61">
        <v>86</v>
      </c>
      <c r="R102" s="71">
        <v>99.881182719639128</v>
      </c>
      <c r="S102" s="44">
        <v>137.44618569743562</v>
      </c>
      <c r="T102" s="44">
        <v>142.52357342179968</v>
      </c>
      <c r="U102" s="44">
        <v>160.97526116313477</v>
      </c>
      <c r="V102" s="44">
        <v>176.55333873789408</v>
      </c>
      <c r="W102" s="72">
        <v>199.88238069601351</v>
      </c>
    </row>
    <row r="103" spans="1:23" x14ac:dyDescent="0.25">
      <c r="Q103">
        <v>87</v>
      </c>
      <c r="R103" s="71">
        <v>99.316686429756686</v>
      </c>
      <c r="S103" s="44">
        <v>113.20354618701759</v>
      </c>
      <c r="T103" s="44">
        <v>112.77551615784066</v>
      </c>
      <c r="U103" s="44">
        <v>109.41997145792094</v>
      </c>
      <c r="V103" s="44">
        <v>108.61581459123047</v>
      </c>
      <c r="W103" s="72">
        <v>133.77003487033124</v>
      </c>
    </row>
    <row r="104" spans="1:23" x14ac:dyDescent="0.25">
      <c r="A104" s="58"/>
      <c r="Q104" s="61">
        <v>88</v>
      </c>
      <c r="R104" s="71">
        <v>100.45248036074008</v>
      </c>
      <c r="S104" s="44">
        <v>133.39931562018302</v>
      </c>
      <c r="T104" s="44">
        <v>139.13387486049737</v>
      </c>
      <c r="U104" s="44">
        <v>138.75280378143302</v>
      </c>
      <c r="V104" s="44">
        <v>129.19140292746434</v>
      </c>
      <c r="W104" s="72">
        <v>147.78026299653826</v>
      </c>
    </row>
    <row r="105" spans="1:23" x14ac:dyDescent="0.25">
      <c r="Q105">
        <v>89</v>
      </c>
      <c r="R105" s="71">
        <v>100.32302796593869</v>
      </c>
      <c r="S105" s="44">
        <v>115.36462370957025</v>
      </c>
      <c r="T105" s="44">
        <v>111.5804129020525</v>
      </c>
      <c r="U105" s="44">
        <v>121.67648730628086</v>
      </c>
      <c r="V105" s="44">
        <v>115.98393572077769</v>
      </c>
      <c r="W105" s="72">
        <v>136.90384883975057</v>
      </c>
    </row>
    <row r="106" spans="1:23" x14ac:dyDescent="0.25">
      <c r="A106" s="58"/>
      <c r="Q106" s="61">
        <v>90</v>
      </c>
      <c r="R106" s="71">
        <v>102.33455782733836</v>
      </c>
      <c r="S106" s="44">
        <v>112.96721567675115</v>
      </c>
      <c r="T106" s="44">
        <v>117.53009182509149</v>
      </c>
      <c r="U106" s="44">
        <v>136.20067689953655</v>
      </c>
      <c r="V106" s="44">
        <v>163.70206530384007</v>
      </c>
      <c r="W106" s="72">
        <v>201.19610123238434</v>
      </c>
    </row>
    <row r="107" spans="1:23" x14ac:dyDescent="0.25">
      <c r="Q107">
        <v>91</v>
      </c>
      <c r="R107" s="71">
        <v>100.34260962077384</v>
      </c>
      <c r="S107" s="44">
        <v>102.44078493109218</v>
      </c>
      <c r="T107" s="44">
        <v>107.89237695890223</v>
      </c>
      <c r="U107" s="44">
        <v>136.76371527984057</v>
      </c>
      <c r="V107" s="44">
        <v>132.00802351248976</v>
      </c>
      <c r="W107" s="72">
        <v>164.18323807873486</v>
      </c>
    </row>
    <row r="108" spans="1:23" x14ac:dyDescent="0.25">
      <c r="A108" s="58"/>
      <c r="Q108" s="61">
        <v>92</v>
      </c>
      <c r="R108" s="71">
        <v>101.59383848156111</v>
      </c>
      <c r="S108" s="44">
        <v>141.96885171855925</v>
      </c>
      <c r="T108" s="44">
        <v>154.12981453935939</v>
      </c>
      <c r="U108" s="44">
        <v>161.00516661365609</v>
      </c>
      <c r="V108" s="44">
        <v>179.32229780908932</v>
      </c>
      <c r="W108" s="72">
        <v>201.73270723546111</v>
      </c>
    </row>
    <row r="109" spans="1:23" x14ac:dyDescent="0.25">
      <c r="Q109">
        <v>93</v>
      </c>
      <c r="R109" s="71">
        <v>97.73988215815973</v>
      </c>
      <c r="S109" s="44">
        <v>116.98913028786782</v>
      </c>
      <c r="T109" s="44">
        <v>106.30236679600988</v>
      </c>
      <c r="U109" s="44">
        <v>120.65483690568568</v>
      </c>
      <c r="V109" s="44">
        <v>128.10812535347108</v>
      </c>
      <c r="W109" s="72">
        <v>145.87063968130593</v>
      </c>
    </row>
    <row r="110" spans="1:23" x14ac:dyDescent="0.25">
      <c r="A110" s="58"/>
      <c r="Q110" s="61">
        <v>94</v>
      </c>
      <c r="R110" s="71">
        <v>100.65441416037257</v>
      </c>
      <c r="S110" s="44">
        <v>127.37533461128726</v>
      </c>
      <c r="T110" s="44">
        <v>136.38619176794856</v>
      </c>
      <c r="U110" s="44">
        <v>144.19256758164457</v>
      </c>
      <c r="V110" s="44">
        <v>145.84876938878995</v>
      </c>
      <c r="W110" s="72">
        <v>162.07245924224648</v>
      </c>
    </row>
    <row r="111" spans="1:23" x14ac:dyDescent="0.25">
      <c r="Q111">
        <v>95</v>
      </c>
      <c r="R111" s="71">
        <v>99.454198971008651</v>
      </c>
      <c r="S111" s="44">
        <v>117.79493904183347</v>
      </c>
      <c r="T111" s="44">
        <v>107.25882064377734</v>
      </c>
      <c r="U111" s="44">
        <v>104.77379757707735</v>
      </c>
      <c r="V111" s="44">
        <v>92.810793775803774</v>
      </c>
      <c r="W111" s="72">
        <v>106.76181235419514</v>
      </c>
    </row>
    <row r="112" spans="1:23" x14ac:dyDescent="0.25">
      <c r="A112" s="58"/>
      <c r="Q112" s="61">
        <v>96</v>
      </c>
      <c r="R112" s="71">
        <v>101.37935602015484</v>
      </c>
      <c r="S112" s="44">
        <v>120.02944993824795</v>
      </c>
      <c r="T112" s="44">
        <v>113.89233570772927</v>
      </c>
      <c r="U112" s="44">
        <v>109.1745454558922</v>
      </c>
      <c r="V112" s="44">
        <v>112.20235258414276</v>
      </c>
      <c r="W112" s="72">
        <v>125.53325554377558</v>
      </c>
    </row>
    <row r="113" spans="1:23" x14ac:dyDescent="0.25">
      <c r="Q113">
        <v>97</v>
      </c>
      <c r="R113" s="71">
        <v>105.06138456297012</v>
      </c>
      <c r="S113" s="44">
        <v>129.01452742378098</v>
      </c>
      <c r="T113" s="44">
        <v>119.05333833575175</v>
      </c>
      <c r="U113" s="44">
        <v>128.40280323892961</v>
      </c>
      <c r="V113" s="44">
        <v>144.47340694756633</v>
      </c>
      <c r="W113" s="72">
        <v>182.53419803843681</v>
      </c>
    </row>
    <row r="114" spans="1:23" x14ac:dyDescent="0.25">
      <c r="A114" s="58"/>
      <c r="Q114" s="61">
        <v>98</v>
      </c>
      <c r="R114" s="71">
        <v>100.61609226081303</v>
      </c>
      <c r="S114" s="44">
        <v>132.63884440303869</v>
      </c>
      <c r="T114" s="44">
        <v>124.41414890434916</v>
      </c>
      <c r="U114" s="44">
        <v>124.00904559682603</v>
      </c>
      <c r="V114" s="44">
        <v>120.62020093285314</v>
      </c>
      <c r="W114" s="72">
        <v>139.7462661667528</v>
      </c>
    </row>
    <row r="115" spans="1:23" x14ac:dyDescent="0.25">
      <c r="Q115">
        <v>99</v>
      </c>
      <c r="R115" s="71">
        <v>98.732933715011782</v>
      </c>
      <c r="S115" s="44">
        <v>112.74569346358585</v>
      </c>
      <c r="T115" s="44">
        <v>100.14329493814665</v>
      </c>
      <c r="U115" s="44">
        <v>111.49662344111013</v>
      </c>
      <c r="V115" s="44">
        <v>113.57232066473064</v>
      </c>
      <c r="W115" s="72">
        <v>154.11652313814031</v>
      </c>
    </row>
    <row r="116" spans="1:23" x14ac:dyDescent="0.25">
      <c r="A116" s="58"/>
      <c r="Q116" s="61">
        <v>100</v>
      </c>
      <c r="R116" s="71">
        <v>99.318323067823584</v>
      </c>
      <c r="S116" s="44">
        <v>96.192490974878297</v>
      </c>
      <c r="T116" s="44">
        <v>93.525707252737888</v>
      </c>
      <c r="U116" s="44">
        <v>118.33029151113573</v>
      </c>
      <c r="V116" s="44">
        <v>140.78283553849352</v>
      </c>
      <c r="W116" s="72">
        <v>159.89809870290506</v>
      </c>
    </row>
    <row r="117" spans="1:23" x14ac:dyDescent="0.25">
      <c r="Q117">
        <v>101</v>
      </c>
      <c r="R117" s="71">
        <v>101.93471186576218</v>
      </c>
      <c r="S117" s="44">
        <v>109.22288668332094</v>
      </c>
      <c r="T117" s="44">
        <v>111.80964533715162</v>
      </c>
      <c r="U117" s="44">
        <v>116.61868044128634</v>
      </c>
      <c r="V117" s="44">
        <v>127.72732831787947</v>
      </c>
      <c r="W117" s="72">
        <v>155.72141746014719</v>
      </c>
    </row>
    <row r="118" spans="1:23" x14ac:dyDescent="0.25">
      <c r="A118" s="58"/>
      <c r="Q118" s="61">
        <v>102</v>
      </c>
      <c r="R118" s="71">
        <v>102.97202857447662</v>
      </c>
      <c r="S118" s="44">
        <v>116.14501244998532</v>
      </c>
      <c r="T118" s="44">
        <v>125.66977476870727</v>
      </c>
      <c r="U118" s="44">
        <v>132.16093094916263</v>
      </c>
      <c r="V118" s="44">
        <v>148.21866241412019</v>
      </c>
      <c r="W118" s="72">
        <v>197.01074856622409</v>
      </c>
    </row>
    <row r="119" spans="1:23" x14ac:dyDescent="0.25">
      <c r="Q119">
        <v>103</v>
      </c>
      <c r="R119" s="71">
        <v>99.956386528340673</v>
      </c>
      <c r="S119" s="44">
        <v>115.24215997651717</v>
      </c>
      <c r="T119" s="44">
        <v>133.81574220597278</v>
      </c>
      <c r="U119" s="44">
        <v>124.71092825413905</v>
      </c>
      <c r="V119" s="44">
        <v>149.82116381369224</v>
      </c>
      <c r="W119" s="72">
        <v>158.59761507782736</v>
      </c>
    </row>
    <row r="120" spans="1:23" x14ac:dyDescent="0.25">
      <c r="A120" s="58"/>
      <c r="Q120" s="61">
        <v>104</v>
      </c>
      <c r="R120" s="71">
        <v>104.25117865686127</v>
      </c>
      <c r="S120" s="44">
        <v>123.62055027319791</v>
      </c>
      <c r="T120" s="44">
        <v>126.14145344845456</v>
      </c>
      <c r="U120" s="44">
        <v>132.25301595254422</v>
      </c>
      <c r="V120" s="44">
        <v>138.03946020266068</v>
      </c>
      <c r="W120" s="72">
        <v>154.01889863799352</v>
      </c>
    </row>
    <row r="121" spans="1:23" x14ac:dyDescent="0.25">
      <c r="Q121">
        <v>105</v>
      </c>
      <c r="R121" s="71">
        <v>102.21323234186072</v>
      </c>
      <c r="S121" s="44">
        <v>129.08283623708786</v>
      </c>
      <c r="T121" s="44">
        <v>124.24412738002863</v>
      </c>
      <c r="U121" s="44">
        <v>136.68681413477066</v>
      </c>
      <c r="V121" s="44">
        <v>169.39761006231052</v>
      </c>
      <c r="W121" s="72">
        <v>202.36237246036572</v>
      </c>
    </row>
    <row r="122" spans="1:23" x14ac:dyDescent="0.25">
      <c r="A122" s="58"/>
      <c r="Q122" s="61">
        <v>106</v>
      </c>
      <c r="R122" s="71">
        <v>99.573955472394715</v>
      </c>
      <c r="S122" s="44">
        <v>130.22706482031521</v>
      </c>
      <c r="T122" s="44">
        <v>117.54939558565147</v>
      </c>
      <c r="U122" s="44">
        <v>124.10120096051359</v>
      </c>
      <c r="V122" s="44">
        <v>143.2044926599626</v>
      </c>
      <c r="W122" s="72">
        <v>147.83619546261886</v>
      </c>
    </row>
    <row r="123" spans="1:23" x14ac:dyDescent="0.25">
      <c r="Q123">
        <v>107</v>
      </c>
      <c r="R123" s="71">
        <v>99.149006151010497</v>
      </c>
      <c r="S123" s="44">
        <v>126.98908806677373</v>
      </c>
      <c r="T123" s="44">
        <v>118.70684510826088</v>
      </c>
      <c r="U123" s="44">
        <v>109.51981538479134</v>
      </c>
      <c r="V123" s="44">
        <v>126.06824209560835</v>
      </c>
      <c r="W123" s="72">
        <v>132.44130564506483</v>
      </c>
    </row>
    <row r="124" spans="1:23" x14ac:dyDescent="0.25">
      <c r="A124" s="58"/>
      <c r="Q124" s="61">
        <v>108</v>
      </c>
      <c r="R124" s="71">
        <v>103.33388128078599</v>
      </c>
      <c r="S124" s="44">
        <v>119.21327650508461</v>
      </c>
      <c r="T124" s="44">
        <v>104.10140449648618</v>
      </c>
      <c r="U124" s="44">
        <v>102.67938379124922</v>
      </c>
      <c r="V124" s="44">
        <v>106.93603234597026</v>
      </c>
      <c r="W124" s="72">
        <v>119.43513729550475</v>
      </c>
    </row>
    <row r="125" spans="1:23" x14ac:dyDescent="0.25">
      <c r="Q125">
        <v>109</v>
      </c>
      <c r="R125" s="71">
        <v>98.845173786627626</v>
      </c>
      <c r="S125" s="44">
        <v>119.32051162505661</v>
      </c>
      <c r="T125" s="44">
        <v>101.63703163169238</v>
      </c>
      <c r="U125" s="44">
        <v>120.85017920025416</v>
      </c>
      <c r="V125" s="44">
        <v>128.38474828234141</v>
      </c>
      <c r="W125" s="72">
        <v>161.62199478897145</v>
      </c>
    </row>
    <row r="126" spans="1:23" x14ac:dyDescent="0.25">
      <c r="A126" s="58"/>
      <c r="Q126" s="61">
        <v>110</v>
      </c>
      <c r="R126" s="71">
        <v>99.823874028634918</v>
      </c>
      <c r="S126" s="44">
        <v>120.39336006071032</v>
      </c>
      <c r="T126" s="44">
        <v>105.36339972171643</v>
      </c>
      <c r="U126" s="44">
        <v>128.17758331649364</v>
      </c>
      <c r="V126" s="44">
        <v>162.80859839705417</v>
      </c>
      <c r="W126" s="72">
        <v>213.29916688371259</v>
      </c>
    </row>
    <row r="127" spans="1:23" x14ac:dyDescent="0.25">
      <c r="Q127">
        <v>111</v>
      </c>
      <c r="R127" s="71">
        <v>102.00150572988726</v>
      </c>
      <c r="S127" s="44">
        <v>122.53566649415463</v>
      </c>
      <c r="T127" s="44">
        <v>117.95069419933522</v>
      </c>
      <c r="U127" s="44">
        <v>109.06412272650975</v>
      </c>
      <c r="V127" s="44">
        <v>97.071104550549236</v>
      </c>
      <c r="W127" s="72">
        <v>111.46010854603155</v>
      </c>
    </row>
    <row r="128" spans="1:23" x14ac:dyDescent="0.25">
      <c r="A128" s="58"/>
      <c r="Q128" s="61">
        <v>112</v>
      </c>
      <c r="R128" s="71">
        <v>102.04504810301049</v>
      </c>
      <c r="S128" s="44">
        <v>126.20157039083433</v>
      </c>
      <c r="T128" s="44">
        <v>109.24328828221178</v>
      </c>
      <c r="U128" s="44">
        <v>125.9041757260042</v>
      </c>
      <c r="V128" s="44">
        <v>129.49558675352014</v>
      </c>
      <c r="W128" s="72">
        <v>140.5934864195317</v>
      </c>
    </row>
    <row r="129" spans="1:23" x14ac:dyDescent="0.25">
      <c r="Q129">
        <v>113</v>
      </c>
      <c r="R129" s="71">
        <v>99.339952576971925</v>
      </c>
      <c r="S129" s="44">
        <v>120.5598935292484</v>
      </c>
      <c r="T129" s="44">
        <v>129.65866354118117</v>
      </c>
      <c r="U129" s="44">
        <v>134.26078715457146</v>
      </c>
      <c r="V129" s="44">
        <v>129.42332550599477</v>
      </c>
      <c r="W129" s="72">
        <v>158.23241038046697</v>
      </c>
    </row>
    <row r="130" spans="1:23" x14ac:dyDescent="0.25">
      <c r="A130" s="58"/>
      <c r="Q130" s="61">
        <v>114</v>
      </c>
      <c r="R130" s="71">
        <v>98.601712101068586</v>
      </c>
      <c r="S130" s="44">
        <v>118.51688533383511</v>
      </c>
      <c r="T130" s="44">
        <v>109.85779858526431</v>
      </c>
      <c r="U130" s="44">
        <v>119.0065630059234</v>
      </c>
      <c r="V130" s="44">
        <v>117.33747344951642</v>
      </c>
      <c r="W130" s="72">
        <v>116.27105916134342</v>
      </c>
    </row>
    <row r="131" spans="1:23" x14ac:dyDescent="0.25">
      <c r="Q131">
        <v>115</v>
      </c>
      <c r="R131" s="71">
        <v>101.97149345281065</v>
      </c>
      <c r="S131" s="44">
        <v>130.76928991968063</v>
      </c>
      <c r="T131" s="44">
        <v>135.96047978963841</v>
      </c>
      <c r="U131" s="44">
        <v>133.58308162455066</v>
      </c>
      <c r="V131" s="44">
        <v>124.80791139999506</v>
      </c>
      <c r="W131" s="72">
        <v>146.86323241838619</v>
      </c>
    </row>
    <row r="132" spans="1:23" x14ac:dyDescent="0.25">
      <c r="A132" s="58"/>
      <c r="Q132" s="61">
        <v>116</v>
      </c>
      <c r="R132" s="71">
        <v>102.55713774219794</v>
      </c>
      <c r="S132" s="44">
        <v>117.41967880164651</v>
      </c>
      <c r="T132" s="44">
        <v>116.43666502753109</v>
      </c>
      <c r="U132" s="44">
        <v>115.4319902016411</v>
      </c>
      <c r="V132" s="44">
        <v>137.68912200247749</v>
      </c>
      <c r="W132" s="72">
        <v>171.41675711233242</v>
      </c>
    </row>
    <row r="133" spans="1:23" x14ac:dyDescent="0.25">
      <c r="Q133">
        <v>117</v>
      </c>
      <c r="R133" s="71">
        <v>102.64985876640715</v>
      </c>
      <c r="S133" s="44">
        <v>124.54399707499198</v>
      </c>
      <c r="T133" s="44">
        <v>117.43609138637235</v>
      </c>
      <c r="U133" s="44">
        <v>112.83938497945663</v>
      </c>
      <c r="V133" s="44">
        <v>122.28881194940377</v>
      </c>
      <c r="W133" s="72">
        <v>126.28044558723971</v>
      </c>
    </row>
    <row r="134" spans="1:23" x14ac:dyDescent="0.25">
      <c r="A134" s="58"/>
      <c r="Q134" s="61">
        <v>118</v>
      </c>
      <c r="R134" s="71">
        <v>101.09452531478736</v>
      </c>
      <c r="S134" s="44">
        <v>120.12347309459787</v>
      </c>
      <c r="T134" s="44">
        <v>122.61039717974165</v>
      </c>
      <c r="U134" s="44">
        <v>134.58964322818923</v>
      </c>
      <c r="V134" s="44">
        <v>147.01469541174725</v>
      </c>
      <c r="W134" s="72">
        <v>173.56926544372237</v>
      </c>
    </row>
    <row r="135" spans="1:23" x14ac:dyDescent="0.25">
      <c r="Q135">
        <v>119</v>
      </c>
      <c r="R135" s="71">
        <v>100.41873984628188</v>
      </c>
      <c r="S135" s="44">
        <v>118.81678018882826</v>
      </c>
      <c r="T135" s="44">
        <v>100.84271672598514</v>
      </c>
      <c r="U135" s="44">
        <v>96.640319534739518</v>
      </c>
      <c r="V135" s="44">
        <v>119.54428390262977</v>
      </c>
      <c r="W135" s="72">
        <v>129.46698771970418</v>
      </c>
    </row>
    <row r="136" spans="1:23" x14ac:dyDescent="0.25">
      <c r="A136" s="58"/>
      <c r="Q136" s="61">
        <v>120</v>
      </c>
      <c r="R136" s="71">
        <v>98.712576537640018</v>
      </c>
      <c r="S136" s="44">
        <v>115.33972812921333</v>
      </c>
      <c r="T136" s="44">
        <v>100.36742080103795</v>
      </c>
      <c r="U136" s="44">
        <v>91.554653307896672</v>
      </c>
      <c r="V136" s="44">
        <v>93.646294607925739</v>
      </c>
      <c r="W136" s="72">
        <v>119.26026558166866</v>
      </c>
    </row>
    <row r="137" spans="1:23" x14ac:dyDescent="0.25">
      <c r="Q137">
        <v>121</v>
      </c>
      <c r="R137" s="71">
        <v>102.03436794752714</v>
      </c>
      <c r="S137" s="44">
        <v>125.44039884770848</v>
      </c>
      <c r="T137" s="44">
        <v>110.53962991080358</v>
      </c>
      <c r="U137" s="44">
        <v>115.71698898957072</v>
      </c>
      <c r="V137" s="44">
        <v>121.56295025709808</v>
      </c>
      <c r="W137" s="72">
        <v>126.01813815791658</v>
      </c>
    </row>
    <row r="138" spans="1:23" x14ac:dyDescent="0.25">
      <c r="A138" s="58"/>
      <c r="Q138" s="61">
        <v>122</v>
      </c>
      <c r="R138" s="71">
        <v>100.4499826669457</v>
      </c>
      <c r="S138" s="44">
        <v>115.12220633709934</v>
      </c>
      <c r="T138" s="44">
        <v>107.9252810769548</v>
      </c>
      <c r="U138" s="44">
        <v>117.07688917728672</v>
      </c>
      <c r="V138" s="44">
        <v>144.61075797784662</v>
      </c>
      <c r="W138" s="72">
        <v>184.67530903200321</v>
      </c>
    </row>
    <row r="139" spans="1:23" x14ac:dyDescent="0.25">
      <c r="Q139">
        <v>123</v>
      </c>
      <c r="R139" s="71">
        <v>99.721395445093137</v>
      </c>
      <c r="S139" s="44">
        <v>119.1270443009398</v>
      </c>
      <c r="T139" s="44">
        <v>132.75852471311376</v>
      </c>
      <c r="U139" s="44">
        <v>133.25704263416074</v>
      </c>
      <c r="V139" s="44">
        <v>143.70792430014762</v>
      </c>
      <c r="W139" s="72">
        <v>157.22153071274636</v>
      </c>
    </row>
    <row r="140" spans="1:23" x14ac:dyDescent="0.25">
      <c r="A140" s="58"/>
      <c r="Q140" s="61">
        <v>124</v>
      </c>
      <c r="R140" s="71">
        <v>101.240808344009</v>
      </c>
      <c r="S140" s="44">
        <v>130.74074386673334</v>
      </c>
      <c r="T140" s="44">
        <v>128.57315192339257</v>
      </c>
      <c r="U140" s="44">
        <v>124.53570908632646</v>
      </c>
      <c r="V140" s="44">
        <v>126.40903553263189</v>
      </c>
      <c r="W140" s="72">
        <v>153.86724833603611</v>
      </c>
    </row>
    <row r="141" spans="1:23" x14ac:dyDescent="0.25">
      <c r="Q141">
        <v>125</v>
      </c>
      <c r="R141" s="71">
        <v>99.974624995282952</v>
      </c>
      <c r="S141" s="44">
        <v>112.79569502315542</v>
      </c>
      <c r="T141" s="44">
        <v>115.71171181365342</v>
      </c>
      <c r="U141" s="44">
        <v>114.37193154681258</v>
      </c>
      <c r="V141" s="44">
        <v>120.89260984296408</v>
      </c>
      <c r="W141" s="72">
        <v>131.25117099617748</v>
      </c>
    </row>
    <row r="142" spans="1:23" x14ac:dyDescent="0.25">
      <c r="A142" s="58"/>
      <c r="Q142" s="61">
        <v>126</v>
      </c>
      <c r="R142" s="71">
        <v>101.21472828850102</v>
      </c>
      <c r="S142" s="44">
        <v>135.41239565274651</v>
      </c>
      <c r="T142" s="44">
        <v>106.57296210791617</v>
      </c>
      <c r="U142" s="44">
        <v>100.68243948382454</v>
      </c>
      <c r="V142" s="44">
        <v>109.27429260693577</v>
      </c>
      <c r="W142" s="72">
        <v>130.6484140274579</v>
      </c>
    </row>
    <row r="143" spans="1:23" x14ac:dyDescent="0.25">
      <c r="Q143">
        <v>127</v>
      </c>
      <c r="R143" s="71">
        <v>99.993252553639863</v>
      </c>
      <c r="S143" s="44">
        <v>126.85880344914024</v>
      </c>
      <c r="T143" s="44">
        <v>111.83832325661648</v>
      </c>
      <c r="U143" s="44">
        <v>117.98786659634854</v>
      </c>
      <c r="V143" s="44">
        <v>141.75990864607866</v>
      </c>
      <c r="W143" s="72">
        <v>163.99486390934354</v>
      </c>
    </row>
    <row r="144" spans="1:23" x14ac:dyDescent="0.25">
      <c r="A144" s="58"/>
      <c r="Q144" s="61">
        <v>128</v>
      </c>
      <c r="R144" s="71">
        <v>103.75394292872625</v>
      </c>
      <c r="S144" s="44">
        <v>122.78850522694144</v>
      </c>
      <c r="T144" s="44">
        <v>120.94640059125769</v>
      </c>
      <c r="U144" s="44">
        <v>104.33427095129969</v>
      </c>
      <c r="V144" s="44">
        <v>126.50119572755774</v>
      </c>
      <c r="W144" s="72">
        <v>141.39518136543617</v>
      </c>
    </row>
    <row r="145" spans="1:23" x14ac:dyDescent="0.25">
      <c r="Q145">
        <v>129</v>
      </c>
      <c r="R145" s="71">
        <v>100.58646345759578</v>
      </c>
      <c r="S145" s="44">
        <v>102.78500459474</v>
      </c>
      <c r="T145" s="44">
        <v>100.23066650401837</v>
      </c>
      <c r="U145" s="44">
        <v>92.300612575673028</v>
      </c>
      <c r="V145" s="44">
        <v>106.81427132804788</v>
      </c>
      <c r="W145" s="72">
        <v>116.44053785076748</v>
      </c>
    </row>
    <row r="146" spans="1:23" x14ac:dyDescent="0.25">
      <c r="A146" s="58"/>
      <c r="Q146" s="61">
        <v>130</v>
      </c>
      <c r="R146" s="71">
        <v>100.84327541332686</v>
      </c>
      <c r="S146" s="44">
        <v>121.06493655561376</v>
      </c>
      <c r="T146" s="44">
        <v>100.51059407267677</v>
      </c>
      <c r="U146" s="44">
        <v>100.47061860409869</v>
      </c>
      <c r="V146" s="44">
        <v>108.85754237475527</v>
      </c>
      <c r="W146" s="72">
        <v>118.590012663937</v>
      </c>
    </row>
    <row r="147" spans="1:23" x14ac:dyDescent="0.25">
      <c r="Q147">
        <v>131</v>
      </c>
      <c r="R147" s="71">
        <v>96.962044222895614</v>
      </c>
      <c r="S147" s="44">
        <v>121.39417996953493</v>
      </c>
      <c r="T147" s="44">
        <v>120.4995878499174</v>
      </c>
      <c r="U147" s="44">
        <v>136.10856640118013</v>
      </c>
      <c r="V147" s="44">
        <v>148.16363385358358</v>
      </c>
      <c r="W147" s="72">
        <v>178.05820061675652</v>
      </c>
    </row>
    <row r="148" spans="1:23" x14ac:dyDescent="0.25">
      <c r="A148" s="58"/>
      <c r="Q148" s="61">
        <v>132</v>
      </c>
      <c r="R148" s="71">
        <v>102.46852393985586</v>
      </c>
      <c r="S148" s="44">
        <v>133.88887781407252</v>
      </c>
      <c r="T148" s="44">
        <v>142.34571827483128</v>
      </c>
      <c r="U148" s="44">
        <v>139.81477384627649</v>
      </c>
      <c r="V148" s="44">
        <v>161.66881836104045</v>
      </c>
      <c r="W148" s="72">
        <v>181.99836364037745</v>
      </c>
    </row>
    <row r="149" spans="1:23" x14ac:dyDescent="0.25">
      <c r="Q149">
        <v>133</v>
      </c>
      <c r="R149" s="71">
        <v>103.75207281435432</v>
      </c>
      <c r="S149" s="44">
        <v>130.59056863939622</v>
      </c>
      <c r="T149" s="44">
        <v>118.2539708374084</v>
      </c>
      <c r="U149" s="44">
        <v>106.12458121248133</v>
      </c>
      <c r="V149" s="44">
        <v>114.70386636820221</v>
      </c>
      <c r="W149" s="72">
        <v>136.99638373767377</v>
      </c>
    </row>
    <row r="150" spans="1:23" x14ac:dyDescent="0.25">
      <c r="A150" s="58"/>
      <c r="Q150" s="61">
        <v>134</v>
      </c>
      <c r="R150" s="71">
        <v>100.75506638234408</v>
      </c>
      <c r="S150" s="44">
        <v>124.37494747768201</v>
      </c>
      <c r="T150" s="44">
        <v>125.93979213941886</v>
      </c>
      <c r="U150" s="44">
        <v>125.47315288864678</v>
      </c>
      <c r="V150" s="44">
        <v>129.57670760892853</v>
      </c>
      <c r="W150" s="72">
        <v>153.89642664284582</v>
      </c>
    </row>
    <row r="151" spans="1:23" x14ac:dyDescent="0.25">
      <c r="Q151">
        <v>135</v>
      </c>
      <c r="R151" s="71">
        <v>103.18621808300985</v>
      </c>
      <c r="S151" s="44">
        <v>120.00967141900163</v>
      </c>
      <c r="T151" s="44">
        <v>115.87702103178445</v>
      </c>
      <c r="U151" s="44">
        <v>130.24160570615146</v>
      </c>
      <c r="V151" s="44">
        <v>137.50717495878845</v>
      </c>
      <c r="W151" s="72">
        <v>166.24247481874485</v>
      </c>
    </row>
    <row r="152" spans="1:23" x14ac:dyDescent="0.25">
      <c r="A152" s="58"/>
      <c r="Q152" s="61">
        <v>136</v>
      </c>
      <c r="R152" s="71">
        <v>97.150930111471069</v>
      </c>
      <c r="S152" s="44">
        <v>126.20644351594974</v>
      </c>
      <c r="T152" s="44">
        <v>115.04560084597377</v>
      </c>
      <c r="U152" s="44">
        <v>122.72811355529059</v>
      </c>
      <c r="V152" s="44">
        <v>147.17330639077014</v>
      </c>
      <c r="W152" s="72">
        <v>178.33278079299274</v>
      </c>
    </row>
    <row r="153" spans="1:23" x14ac:dyDescent="0.25">
      <c r="Q153">
        <v>137</v>
      </c>
      <c r="R153" s="71">
        <v>98.618313719808029</v>
      </c>
      <c r="S153" s="44">
        <v>113.42498188845323</v>
      </c>
      <c r="T153" s="44">
        <v>104.00024408468023</v>
      </c>
      <c r="U153" s="44">
        <v>101.37427810411286</v>
      </c>
      <c r="V153" s="44">
        <v>98.685137723578649</v>
      </c>
      <c r="W153" s="72">
        <v>115.12644781822007</v>
      </c>
    </row>
    <row r="154" spans="1:23" x14ac:dyDescent="0.25">
      <c r="A154" s="58"/>
      <c r="Q154" s="61">
        <v>138</v>
      </c>
      <c r="R154" s="71">
        <v>103.36383723314025</v>
      </c>
      <c r="S154" s="44">
        <v>126.12599715884809</v>
      </c>
      <c r="T154" s="44">
        <v>115.07879219863933</v>
      </c>
      <c r="U154" s="44">
        <v>110.77420980310626</v>
      </c>
      <c r="V154" s="44">
        <v>118.03015041616473</v>
      </c>
      <c r="W154" s="72">
        <v>139.61257093055295</v>
      </c>
    </row>
    <row r="155" spans="1:23" x14ac:dyDescent="0.25">
      <c r="Q155">
        <v>139</v>
      </c>
      <c r="R155" s="71">
        <v>100.11009832176893</v>
      </c>
      <c r="S155" s="44">
        <v>129.22111408537128</v>
      </c>
      <c r="T155" s="44">
        <v>116.4694322134726</v>
      </c>
      <c r="U155" s="44">
        <v>117.82897124772532</v>
      </c>
      <c r="V155" s="44">
        <v>112.98883801901687</v>
      </c>
      <c r="W155" s="72">
        <v>127.67470363987705</v>
      </c>
    </row>
    <row r="156" spans="1:23" x14ac:dyDescent="0.25">
      <c r="A156" s="58"/>
      <c r="Q156" s="61">
        <v>140</v>
      </c>
      <c r="R156" s="71">
        <v>103.73086633071723</v>
      </c>
      <c r="S156" s="44">
        <v>118.45929850331561</v>
      </c>
      <c r="T156" s="44">
        <v>108.1270877917873</v>
      </c>
      <c r="U156" s="44">
        <v>109.8166233942587</v>
      </c>
      <c r="V156" s="44">
        <v>127.18963378227639</v>
      </c>
      <c r="W156" s="72">
        <v>146.79918922003696</v>
      </c>
    </row>
    <row r="157" spans="1:23" x14ac:dyDescent="0.25">
      <c r="Q157">
        <v>141</v>
      </c>
      <c r="R157" s="71">
        <v>102.22006717137609</v>
      </c>
      <c r="S157" s="44">
        <v>117.97551639014426</v>
      </c>
      <c r="T157" s="44">
        <v>109.48059064187427</v>
      </c>
      <c r="U157" s="44">
        <v>117.61026677933995</v>
      </c>
      <c r="V157" s="44">
        <v>130.1699184642024</v>
      </c>
      <c r="W157" s="72">
        <v>140.83476764227871</v>
      </c>
    </row>
    <row r="158" spans="1:23" x14ac:dyDescent="0.25">
      <c r="A158" s="58"/>
      <c r="Q158" s="61">
        <v>142</v>
      </c>
      <c r="R158" s="71">
        <v>98.667829009330532</v>
      </c>
      <c r="S158" s="44">
        <v>133.50726959821401</v>
      </c>
      <c r="T158" s="44">
        <v>117.94179964270153</v>
      </c>
      <c r="U158" s="44">
        <v>140.02595362054799</v>
      </c>
      <c r="V158" s="44">
        <v>167.68546227831592</v>
      </c>
      <c r="W158" s="72">
        <v>185.74346391230884</v>
      </c>
    </row>
    <row r="159" spans="1:23" x14ac:dyDescent="0.25">
      <c r="Q159">
        <v>143</v>
      </c>
      <c r="R159" s="71">
        <v>102.22321600906265</v>
      </c>
      <c r="S159" s="44">
        <v>123.30292871283493</v>
      </c>
      <c r="T159" s="44">
        <v>130.64622884891162</v>
      </c>
      <c r="U159" s="44">
        <v>138.52076655063675</v>
      </c>
      <c r="V159" s="44">
        <v>177.24188803727199</v>
      </c>
      <c r="W159" s="72">
        <v>171.41643029216198</v>
      </c>
    </row>
    <row r="160" spans="1:23" x14ac:dyDescent="0.25">
      <c r="A160" s="58"/>
      <c r="Q160" s="61">
        <v>144</v>
      </c>
      <c r="R160" s="71">
        <v>100.09677829734812</v>
      </c>
      <c r="S160" s="44">
        <v>118.90993868428255</v>
      </c>
      <c r="T160" s="44">
        <v>113.27308740587293</v>
      </c>
      <c r="U160" s="44">
        <v>120.28766143553725</v>
      </c>
      <c r="V160" s="44">
        <v>129.4305814063365</v>
      </c>
      <c r="W160" s="72">
        <v>160.91536860350885</v>
      </c>
    </row>
    <row r="161" spans="1:23" x14ac:dyDescent="0.25">
      <c r="Q161">
        <v>145</v>
      </c>
      <c r="R161" s="71">
        <v>97.144014419447345</v>
      </c>
      <c r="S161" s="44">
        <v>111.73914036449018</v>
      </c>
      <c r="T161" s="44">
        <v>102.92018133334959</v>
      </c>
      <c r="U161" s="44">
        <v>115.58172248586773</v>
      </c>
      <c r="V161" s="44">
        <v>122.28197705598068</v>
      </c>
      <c r="W161" s="72">
        <v>139.5436710521775</v>
      </c>
    </row>
    <row r="162" spans="1:23" x14ac:dyDescent="0.25">
      <c r="A162" s="58"/>
      <c r="Q162" s="61">
        <v>146</v>
      </c>
      <c r="R162" s="71">
        <v>101.23604321860456</v>
      </c>
      <c r="S162" s="44">
        <v>109.13139870575833</v>
      </c>
      <c r="T162" s="44">
        <v>90.864710325945978</v>
      </c>
      <c r="U162" s="44">
        <v>98.52736973688306</v>
      </c>
      <c r="V162" s="44">
        <v>110.94356866466111</v>
      </c>
      <c r="W162" s="72">
        <v>123.84693311262994</v>
      </c>
    </row>
    <row r="163" spans="1:23" x14ac:dyDescent="0.25">
      <c r="Q163">
        <v>147</v>
      </c>
      <c r="R163" s="71">
        <v>99.342426346969191</v>
      </c>
      <c r="S163" s="44">
        <v>128.36898061052437</v>
      </c>
      <c r="T163" s="44">
        <v>116.62566105096455</v>
      </c>
      <c r="U163" s="44">
        <v>121.4274197158594</v>
      </c>
      <c r="V163" s="44">
        <v>136.81619590119385</v>
      </c>
      <c r="W163" s="72">
        <v>144.11362984085918</v>
      </c>
    </row>
    <row r="164" spans="1:23" x14ac:dyDescent="0.25">
      <c r="A164" s="58"/>
      <c r="Q164" s="61">
        <v>148</v>
      </c>
      <c r="R164" s="71">
        <v>102.17702189167065</v>
      </c>
      <c r="S164" s="44">
        <v>116.31472311997429</v>
      </c>
      <c r="T164" s="44">
        <v>115.25672499360691</v>
      </c>
      <c r="U164" s="44">
        <v>99.352683925692489</v>
      </c>
      <c r="V164" s="44">
        <v>104.04185575241102</v>
      </c>
      <c r="W164" s="72">
        <v>118.17379429108948</v>
      </c>
    </row>
    <row r="165" spans="1:23" x14ac:dyDescent="0.25">
      <c r="Q165">
        <v>149</v>
      </c>
      <c r="R165" s="71">
        <v>99.794855221791209</v>
      </c>
      <c r="S165" s="44">
        <v>117.48317937542161</v>
      </c>
      <c r="T165" s="44">
        <v>108.95981509652835</v>
      </c>
      <c r="U165" s="44">
        <v>94.510883138821001</v>
      </c>
      <c r="V165" s="44">
        <v>112.4972747891845</v>
      </c>
      <c r="W165" s="72">
        <v>118.57879031588899</v>
      </c>
    </row>
    <row r="166" spans="1:23" x14ac:dyDescent="0.25">
      <c r="A166" s="58"/>
      <c r="Q166" s="61">
        <v>150</v>
      </c>
      <c r="R166" s="71">
        <v>99.928996968427072</v>
      </c>
      <c r="S166" s="44">
        <v>118.47603715658593</v>
      </c>
      <c r="T166" s="44">
        <v>103.19465877960235</v>
      </c>
      <c r="U166" s="44">
        <v>110.79565184305693</v>
      </c>
      <c r="V166" s="44">
        <v>126.689409464471</v>
      </c>
      <c r="W166" s="72">
        <v>142.1434632825958</v>
      </c>
    </row>
    <row r="167" spans="1:23" x14ac:dyDescent="0.25">
      <c r="Q167">
        <v>151</v>
      </c>
      <c r="R167" s="71">
        <v>104.90059098084716</v>
      </c>
      <c r="S167" s="44">
        <v>120.94549245847391</v>
      </c>
      <c r="T167" s="44">
        <v>114.01451375784146</v>
      </c>
      <c r="U167" s="44">
        <v>126.11886321105736</v>
      </c>
      <c r="V167" s="44">
        <v>126.50137468531891</v>
      </c>
      <c r="W167" s="72">
        <v>116.20685166702708</v>
      </c>
    </row>
    <row r="168" spans="1:23" x14ac:dyDescent="0.25">
      <c r="A168" s="58"/>
      <c r="Q168" s="61">
        <v>152</v>
      </c>
      <c r="R168" s="71">
        <v>99.911206152285729</v>
      </c>
      <c r="S168" s="44">
        <v>119.55340999634515</v>
      </c>
      <c r="T168" s="44">
        <v>117.67662318193997</v>
      </c>
      <c r="U168" s="44">
        <v>126.07234914892221</v>
      </c>
      <c r="V168" s="44">
        <v>135.10459341851509</v>
      </c>
      <c r="W168" s="72">
        <v>155.91501623140016</v>
      </c>
    </row>
    <row r="169" spans="1:23" x14ac:dyDescent="0.25">
      <c r="Q169">
        <v>153</v>
      </c>
      <c r="R169" s="71">
        <v>102.68705344007064</v>
      </c>
      <c r="S169" s="44">
        <v>106.23978548090675</v>
      </c>
      <c r="T169" s="44">
        <v>99.991156408977645</v>
      </c>
      <c r="U169" s="44">
        <v>96.268401897351325</v>
      </c>
      <c r="V169" s="44">
        <v>108.53961217831215</v>
      </c>
      <c r="W169" s="72">
        <v>122.80492054786434</v>
      </c>
    </row>
    <row r="170" spans="1:23" x14ac:dyDescent="0.25">
      <c r="A170" s="58"/>
      <c r="Q170" s="61">
        <v>154</v>
      </c>
      <c r="R170" s="71">
        <v>100.26337301695347</v>
      </c>
      <c r="S170" s="44">
        <v>120.98897286725897</v>
      </c>
      <c r="T170" s="44">
        <v>111.32312277455263</v>
      </c>
      <c r="U170" s="44">
        <v>115.83754450725294</v>
      </c>
      <c r="V170" s="44">
        <v>127.75255568263896</v>
      </c>
      <c r="W170" s="72">
        <v>138.16326825076987</v>
      </c>
    </row>
    <row r="171" spans="1:23" x14ac:dyDescent="0.25">
      <c r="Q171">
        <v>155</v>
      </c>
      <c r="R171" s="71">
        <v>100.01968034751086</v>
      </c>
      <c r="S171" s="44">
        <v>116.00102192267759</v>
      </c>
      <c r="T171" s="44">
        <v>94.11291467482296</v>
      </c>
      <c r="U171" s="44">
        <v>75.91529831110698</v>
      </c>
      <c r="V171" s="44">
        <v>78.761590864317711</v>
      </c>
      <c r="W171" s="72">
        <v>88.628510914731208</v>
      </c>
    </row>
    <row r="172" spans="1:23" x14ac:dyDescent="0.25">
      <c r="A172" s="58"/>
      <c r="Q172" s="61">
        <v>156</v>
      </c>
      <c r="R172" s="71">
        <v>97.677354011246095</v>
      </c>
      <c r="S172" s="44">
        <v>107.25216380260642</v>
      </c>
      <c r="T172" s="44">
        <v>105.45354326586336</v>
      </c>
      <c r="U172" s="44">
        <v>107.99982117658732</v>
      </c>
      <c r="V172" s="44">
        <v>126.68466546464242</v>
      </c>
      <c r="W172" s="72">
        <v>134.07924639268433</v>
      </c>
    </row>
    <row r="173" spans="1:23" x14ac:dyDescent="0.25">
      <c r="Q173">
        <v>157</v>
      </c>
      <c r="R173" s="71">
        <v>100.75021659792667</v>
      </c>
      <c r="S173" s="44">
        <v>120.28139489143183</v>
      </c>
      <c r="T173" s="44">
        <v>109.75913896540698</v>
      </c>
      <c r="U173" s="44">
        <v>107.99414641004937</v>
      </c>
      <c r="V173" s="44">
        <v>104.96311322213681</v>
      </c>
      <c r="W173" s="72">
        <v>118.04323994120278</v>
      </c>
    </row>
    <row r="174" spans="1:23" x14ac:dyDescent="0.25">
      <c r="A174" s="58"/>
      <c r="Q174" s="61">
        <v>158</v>
      </c>
      <c r="R174" s="71">
        <v>102.02227088822124</v>
      </c>
      <c r="S174" s="44">
        <v>116.17645270636343</v>
      </c>
      <c r="T174" s="44">
        <v>121.52763125000841</v>
      </c>
      <c r="U174" s="44">
        <v>138.07168675274124</v>
      </c>
      <c r="V174" s="44">
        <v>170.45661206007028</v>
      </c>
      <c r="W174" s="72">
        <v>219.05178647210792</v>
      </c>
    </row>
    <row r="175" spans="1:23" x14ac:dyDescent="0.25">
      <c r="Q175">
        <v>159</v>
      </c>
      <c r="R175" s="71">
        <v>100.34818670513779</v>
      </c>
      <c r="S175" s="44">
        <v>112.74551092661532</v>
      </c>
      <c r="T175" s="44">
        <v>117.32370451078236</v>
      </c>
      <c r="U175" s="44">
        <v>130.39805913156687</v>
      </c>
      <c r="V175" s="44">
        <v>162.07488848054138</v>
      </c>
      <c r="W175" s="72">
        <v>172.30839912414379</v>
      </c>
    </row>
    <row r="176" spans="1:23" x14ac:dyDescent="0.25">
      <c r="A176" s="58"/>
      <c r="Q176" s="61">
        <v>160</v>
      </c>
      <c r="R176" s="71">
        <v>98.593114792991358</v>
      </c>
      <c r="S176" s="44">
        <v>109.44428295103008</v>
      </c>
      <c r="T176" s="44">
        <v>97.749729810245697</v>
      </c>
      <c r="U176" s="44">
        <v>92.868604437332067</v>
      </c>
      <c r="V176" s="44">
        <v>93.018593198759433</v>
      </c>
      <c r="W176" s="72">
        <v>117.95850382359835</v>
      </c>
    </row>
    <row r="177" spans="1:23" x14ac:dyDescent="0.25">
      <c r="Q177">
        <v>161</v>
      </c>
      <c r="R177" s="71">
        <v>99.724715248610565</v>
      </c>
      <c r="S177" s="44">
        <v>124.90632949828772</v>
      </c>
      <c r="T177" s="44">
        <v>128.50398660762963</v>
      </c>
      <c r="U177" s="44">
        <v>126.42976892092872</v>
      </c>
      <c r="V177" s="44">
        <v>135.5786042817183</v>
      </c>
      <c r="W177" s="72">
        <v>146.99706592359902</v>
      </c>
    </row>
    <row r="178" spans="1:23" x14ac:dyDescent="0.25">
      <c r="A178" s="58"/>
      <c r="Q178" s="61">
        <v>162</v>
      </c>
      <c r="R178" s="71">
        <v>103.15183824159696</v>
      </c>
      <c r="S178" s="44">
        <v>116.83044675405051</v>
      </c>
      <c r="T178" s="44">
        <v>111.3676785245394</v>
      </c>
      <c r="U178" s="44">
        <v>116.73019350001934</v>
      </c>
      <c r="V178" s="44">
        <v>132.22386763059063</v>
      </c>
      <c r="W178" s="72">
        <v>156.55237354786127</v>
      </c>
    </row>
    <row r="179" spans="1:23" x14ac:dyDescent="0.25">
      <c r="Q179">
        <v>163</v>
      </c>
      <c r="R179" s="71">
        <v>99.83609214416586</v>
      </c>
      <c r="S179" s="44">
        <v>117.22311650174834</v>
      </c>
      <c r="T179" s="44">
        <v>109.46621327891307</v>
      </c>
      <c r="U179" s="44">
        <v>108.19221659024646</v>
      </c>
      <c r="V179" s="44">
        <v>130.88726032979054</v>
      </c>
      <c r="W179" s="72">
        <v>144.69028317045667</v>
      </c>
    </row>
    <row r="180" spans="1:23" x14ac:dyDescent="0.25">
      <c r="A180" s="58"/>
      <c r="Q180" s="61">
        <v>164</v>
      </c>
      <c r="R180" s="71">
        <v>102.34155105409107</v>
      </c>
      <c r="S180" s="44">
        <v>124.82847890092205</v>
      </c>
      <c r="T180" s="44">
        <v>110.49799577349063</v>
      </c>
      <c r="U180" s="44">
        <v>130.94713841202056</v>
      </c>
      <c r="V180" s="44">
        <v>152.51950441540112</v>
      </c>
      <c r="W180" s="72">
        <v>166.17271230061877</v>
      </c>
    </row>
    <row r="181" spans="1:23" x14ac:dyDescent="0.25">
      <c r="Q181">
        <v>165</v>
      </c>
      <c r="R181" s="71">
        <v>101.32910132381932</v>
      </c>
      <c r="S181" s="44">
        <v>124.26621672713803</v>
      </c>
      <c r="T181" s="44">
        <v>112.5203689272882</v>
      </c>
      <c r="U181" s="44">
        <v>113.85780065009459</v>
      </c>
      <c r="V181" s="44">
        <v>123.3886655973284</v>
      </c>
      <c r="W181" s="72">
        <v>151.26563328933466</v>
      </c>
    </row>
    <row r="182" spans="1:23" x14ac:dyDescent="0.25">
      <c r="A182" s="58"/>
      <c r="Q182" s="61">
        <v>166</v>
      </c>
      <c r="R182" s="71">
        <v>100.74311268752294</v>
      </c>
      <c r="S182" s="44">
        <v>113.72013226108258</v>
      </c>
      <c r="T182" s="44">
        <v>111.08818079724058</v>
      </c>
      <c r="U182" s="44">
        <v>127.878501335775</v>
      </c>
      <c r="V182" s="44">
        <v>154.88049118874002</v>
      </c>
      <c r="W182" s="72">
        <v>175.08708578545949</v>
      </c>
    </row>
    <row r="183" spans="1:23" x14ac:dyDescent="0.25">
      <c r="Q183">
        <v>167</v>
      </c>
      <c r="R183" s="71">
        <v>99.507888928996039</v>
      </c>
      <c r="S183" s="44">
        <v>115.10379162067494</v>
      </c>
      <c r="T183" s="44">
        <v>120.13092222810458</v>
      </c>
      <c r="U183" s="44">
        <v>134.47789824332193</v>
      </c>
      <c r="V183" s="44">
        <v>134.58323687320151</v>
      </c>
      <c r="W183" s="72">
        <v>154.29428886390849</v>
      </c>
    </row>
    <row r="184" spans="1:23" x14ac:dyDescent="0.25">
      <c r="A184" s="58"/>
      <c r="Q184" s="61">
        <v>168</v>
      </c>
      <c r="R184" s="71">
        <v>105.15465052460445</v>
      </c>
      <c r="S184" s="44">
        <v>123.54698157579472</v>
      </c>
      <c r="T184" s="44">
        <v>111.82544732671145</v>
      </c>
      <c r="U184" s="44">
        <v>113.05845490869429</v>
      </c>
      <c r="V184" s="44">
        <v>101.43289366204826</v>
      </c>
      <c r="W184" s="72">
        <v>124.1104122426097</v>
      </c>
    </row>
    <row r="185" spans="1:23" x14ac:dyDescent="0.25">
      <c r="Q185">
        <v>169</v>
      </c>
      <c r="R185" s="71">
        <v>102.51802862796687</v>
      </c>
      <c r="S185" s="44">
        <v>124.17314772535889</v>
      </c>
      <c r="T185" s="44">
        <v>125.42679890323059</v>
      </c>
      <c r="U185" s="44">
        <v>114.99572643314958</v>
      </c>
      <c r="V185" s="44">
        <v>114.88597792412448</v>
      </c>
      <c r="W185" s="72">
        <v>135.23751715505546</v>
      </c>
    </row>
    <row r="186" spans="1:23" x14ac:dyDescent="0.25">
      <c r="A186" s="58"/>
      <c r="Q186" s="61">
        <v>170</v>
      </c>
      <c r="R186" s="71">
        <v>101.96556241009654</v>
      </c>
      <c r="S186" s="44">
        <v>126.60104152698179</v>
      </c>
      <c r="T186" s="44">
        <v>111.5991669669295</v>
      </c>
      <c r="U186" s="44">
        <v>126.45079039175749</v>
      </c>
      <c r="V186" s="44">
        <v>168.18135653977743</v>
      </c>
      <c r="W186" s="72">
        <v>187.94420338076725</v>
      </c>
    </row>
    <row r="187" spans="1:23" x14ac:dyDescent="0.25">
      <c r="Q187">
        <v>171</v>
      </c>
      <c r="R187" s="71">
        <v>102.8685360642408</v>
      </c>
      <c r="S187" s="44">
        <v>117.06729210176459</v>
      </c>
      <c r="T187" s="44">
        <v>117.41444347202116</v>
      </c>
      <c r="U187" s="44">
        <v>115.06379803671047</v>
      </c>
      <c r="V187" s="44">
        <v>113.5216830188442</v>
      </c>
      <c r="W187" s="72">
        <v>129.34015063695341</v>
      </c>
    </row>
    <row r="188" spans="1:23" x14ac:dyDescent="0.25">
      <c r="A188" s="58"/>
      <c r="Q188" s="61">
        <v>172</v>
      </c>
      <c r="R188" s="71">
        <v>96.77532854404636</v>
      </c>
      <c r="S188" s="44">
        <v>108.60595899534258</v>
      </c>
      <c r="T188" s="44">
        <v>115.30133823732373</v>
      </c>
      <c r="U188" s="44">
        <v>117.65720553616417</v>
      </c>
      <c r="V188" s="44">
        <v>141.28082504134903</v>
      </c>
      <c r="W188" s="72">
        <v>148.36065321248884</v>
      </c>
    </row>
    <row r="189" spans="1:23" x14ac:dyDescent="0.25">
      <c r="Q189">
        <v>173</v>
      </c>
      <c r="R189" s="71">
        <v>100.45440810902009</v>
      </c>
      <c r="S189" s="44">
        <v>131.61389266765471</v>
      </c>
      <c r="T189" s="44">
        <v>144.73752930251121</v>
      </c>
      <c r="U189" s="44">
        <v>131.18339258793048</v>
      </c>
      <c r="V189" s="44">
        <v>152.22778531994467</v>
      </c>
      <c r="W189" s="72">
        <v>175.2330131644363</v>
      </c>
    </row>
    <row r="190" spans="1:23" x14ac:dyDescent="0.25">
      <c r="A190" s="58"/>
      <c r="Q190" s="61">
        <v>174</v>
      </c>
      <c r="R190" s="71">
        <v>101.32797963161551</v>
      </c>
      <c r="S190" s="44">
        <v>125.92425847675084</v>
      </c>
      <c r="T190" s="44">
        <v>134.69646315944408</v>
      </c>
      <c r="U190" s="44">
        <v>137.26282833426569</v>
      </c>
      <c r="V190" s="44">
        <v>136.1852573486504</v>
      </c>
      <c r="W190" s="72">
        <v>163.76956113421321</v>
      </c>
    </row>
    <row r="191" spans="1:23" x14ac:dyDescent="0.25">
      <c r="Q191">
        <v>175</v>
      </c>
      <c r="R191" s="71">
        <v>97.9383920526395</v>
      </c>
      <c r="S191" s="44">
        <v>112.73526097408727</v>
      </c>
      <c r="T191" s="44">
        <v>110.27771347679369</v>
      </c>
      <c r="U191" s="44">
        <v>112.21520154370488</v>
      </c>
      <c r="V191" s="44">
        <v>135.26901245978129</v>
      </c>
      <c r="W191" s="72">
        <v>161.31441737115338</v>
      </c>
    </row>
    <row r="192" spans="1:23" x14ac:dyDescent="0.25">
      <c r="A192" s="58"/>
      <c r="Q192" s="61">
        <v>176</v>
      </c>
      <c r="R192" s="71">
        <v>100.59421904400463</v>
      </c>
      <c r="S192" s="44">
        <v>114.38479427082871</v>
      </c>
      <c r="T192" s="44">
        <v>117.47502928094053</v>
      </c>
      <c r="U192" s="44">
        <v>117.74694333583241</v>
      </c>
      <c r="V192" s="44">
        <v>148.15208782924802</v>
      </c>
      <c r="W192" s="72">
        <v>176.8136119453946</v>
      </c>
    </row>
    <row r="193" spans="1:23" x14ac:dyDescent="0.25">
      <c r="Q193">
        <v>177</v>
      </c>
      <c r="R193" s="71">
        <v>99.729395586295368</v>
      </c>
      <c r="S193" s="44">
        <v>114.01132429091793</v>
      </c>
      <c r="T193" s="44">
        <v>107.25601324857017</v>
      </c>
      <c r="U193" s="44">
        <v>117.64788322440418</v>
      </c>
      <c r="V193" s="44">
        <v>95.830617712230875</v>
      </c>
      <c r="W193" s="72">
        <v>104.81904405697074</v>
      </c>
    </row>
    <row r="194" spans="1:23" x14ac:dyDescent="0.25">
      <c r="A194" s="58"/>
      <c r="Q194" s="61">
        <v>178</v>
      </c>
      <c r="R194" s="71">
        <v>99.084559114210549</v>
      </c>
      <c r="S194" s="44">
        <v>124.96778564270952</v>
      </c>
      <c r="T194" s="44">
        <v>113.79860909401447</v>
      </c>
      <c r="U194" s="44">
        <v>107.52121802791706</v>
      </c>
      <c r="V194" s="44">
        <v>122.00701417936051</v>
      </c>
      <c r="W194" s="72">
        <v>139.31924477914112</v>
      </c>
    </row>
    <row r="195" spans="1:23" x14ac:dyDescent="0.25">
      <c r="Q195">
        <v>179</v>
      </c>
      <c r="R195" s="71">
        <v>102.03721646314234</v>
      </c>
      <c r="S195" s="44">
        <v>123.11881294571609</v>
      </c>
      <c r="T195" s="44">
        <v>108.72232856124755</v>
      </c>
      <c r="U195" s="44">
        <v>115.78915397633855</v>
      </c>
      <c r="V195" s="44">
        <v>120.73504594988397</v>
      </c>
      <c r="W195" s="72">
        <v>139.91882335829717</v>
      </c>
    </row>
    <row r="196" spans="1:23" x14ac:dyDescent="0.25">
      <c r="A196" s="58"/>
      <c r="Q196" s="61">
        <v>180</v>
      </c>
      <c r="R196" s="71">
        <v>104.49605781504773</v>
      </c>
      <c r="S196" s="44">
        <v>126.64879375868257</v>
      </c>
      <c r="T196" s="44">
        <v>117.07343764690076</v>
      </c>
      <c r="U196" s="44">
        <v>116.44813348898272</v>
      </c>
      <c r="V196" s="44">
        <v>115.91429775905284</v>
      </c>
      <c r="W196" s="72">
        <v>130.76249073752197</v>
      </c>
    </row>
    <row r="197" spans="1:23" x14ac:dyDescent="0.25">
      <c r="Q197">
        <v>181</v>
      </c>
      <c r="R197" s="71">
        <v>102.03467270355164</v>
      </c>
      <c r="S197" s="44">
        <v>114.28673185683034</v>
      </c>
      <c r="T197" s="44">
        <v>98.427286697671448</v>
      </c>
      <c r="U197" s="44">
        <v>106.81074970196606</v>
      </c>
      <c r="V197" s="44">
        <v>99.343938827705244</v>
      </c>
      <c r="W197" s="72">
        <v>122.04322811391275</v>
      </c>
    </row>
    <row r="198" spans="1:23" x14ac:dyDescent="0.25">
      <c r="A198" s="58"/>
      <c r="Q198" s="61">
        <v>182</v>
      </c>
      <c r="R198" s="71">
        <v>99.748849711975453</v>
      </c>
      <c r="S198" s="44">
        <v>123.68982989190415</v>
      </c>
      <c r="T198" s="44">
        <v>118.39212196523071</v>
      </c>
      <c r="U198" s="44">
        <v>119.25844225094264</v>
      </c>
      <c r="V198" s="44">
        <v>119.15625833879507</v>
      </c>
      <c r="W198" s="72">
        <v>140.97373811570262</v>
      </c>
    </row>
    <row r="199" spans="1:23" x14ac:dyDescent="0.25">
      <c r="Q199">
        <v>183</v>
      </c>
      <c r="R199" s="71">
        <v>99.163707567541891</v>
      </c>
      <c r="S199" s="44">
        <v>128.06736714992277</v>
      </c>
      <c r="T199" s="44">
        <v>114.62661777500169</v>
      </c>
      <c r="U199" s="44">
        <v>119.59002801365217</v>
      </c>
      <c r="V199" s="44">
        <v>141.04755587603782</v>
      </c>
      <c r="W199" s="72">
        <v>179.03746196450876</v>
      </c>
    </row>
    <row r="200" spans="1:23" x14ac:dyDescent="0.25">
      <c r="A200" s="58"/>
      <c r="Q200" s="61">
        <v>184</v>
      </c>
      <c r="R200" s="71">
        <v>99.356656011265102</v>
      </c>
      <c r="S200" s="44">
        <v>120.40152044979145</v>
      </c>
      <c r="T200" s="44">
        <v>108.80915406369795</v>
      </c>
      <c r="U200" s="44">
        <v>102.77769899411639</v>
      </c>
      <c r="V200" s="44">
        <v>135.30000423016648</v>
      </c>
      <c r="W200" s="72">
        <v>162.65851583462302</v>
      </c>
    </row>
    <row r="201" spans="1:23" x14ac:dyDescent="0.25">
      <c r="Q201">
        <v>185</v>
      </c>
      <c r="R201" s="71">
        <v>99.629970766621796</v>
      </c>
      <c r="S201" s="44">
        <v>123.44297937747768</v>
      </c>
      <c r="T201" s="44">
        <v>112.94206272847154</v>
      </c>
      <c r="U201" s="44">
        <v>99.923516275031659</v>
      </c>
      <c r="V201" s="44">
        <v>117.60128009355459</v>
      </c>
      <c r="W201" s="72">
        <v>138.14192495309803</v>
      </c>
    </row>
    <row r="202" spans="1:23" x14ac:dyDescent="0.25">
      <c r="A202" s="58"/>
      <c r="Q202" s="61">
        <v>186</v>
      </c>
      <c r="R202" s="71">
        <v>101.78425489768851</v>
      </c>
      <c r="S202" s="44">
        <v>122.87455927035283</v>
      </c>
      <c r="T202" s="44">
        <v>114.10028732338267</v>
      </c>
      <c r="U202" s="44">
        <v>111.79976457210358</v>
      </c>
      <c r="V202" s="44">
        <v>124.02058922308721</v>
      </c>
      <c r="W202" s="72">
        <v>138.05161107783059</v>
      </c>
    </row>
    <row r="203" spans="1:23" x14ac:dyDescent="0.25">
      <c r="Q203">
        <v>187</v>
      </c>
      <c r="R203" s="71">
        <v>101.62644533065422</v>
      </c>
      <c r="S203" s="44">
        <v>123.58390641617987</v>
      </c>
      <c r="T203" s="44">
        <v>114.10539486615087</v>
      </c>
      <c r="U203" s="44">
        <v>109.83395896065859</v>
      </c>
      <c r="V203" s="44">
        <v>112.98104245316</v>
      </c>
      <c r="W203" s="72">
        <v>129.62955902275149</v>
      </c>
    </row>
    <row r="204" spans="1:23" x14ac:dyDescent="0.25">
      <c r="A204" s="58"/>
      <c r="Q204" s="61">
        <v>188</v>
      </c>
      <c r="R204" s="71">
        <v>103.34966794405258</v>
      </c>
      <c r="S204" s="44">
        <v>120.34112592338606</v>
      </c>
      <c r="T204" s="44">
        <v>124.79704135377966</v>
      </c>
      <c r="U204" s="44">
        <v>142.29348605593083</v>
      </c>
      <c r="V204" s="44">
        <v>169.20391194551152</v>
      </c>
      <c r="W204" s="72">
        <v>203.61598951682635</v>
      </c>
    </row>
    <row r="205" spans="1:23" x14ac:dyDescent="0.25">
      <c r="Q205">
        <v>189</v>
      </c>
      <c r="R205" s="71">
        <v>99.531544186330976</v>
      </c>
      <c r="S205" s="44">
        <v>123.6894300671774</v>
      </c>
      <c r="T205" s="44">
        <v>117.62539777600826</v>
      </c>
      <c r="U205" s="44">
        <v>104.80683045640812</v>
      </c>
      <c r="V205" s="44">
        <v>128.09076148383645</v>
      </c>
      <c r="W205" s="72">
        <v>143.51482725616683</v>
      </c>
    </row>
    <row r="206" spans="1:23" x14ac:dyDescent="0.25">
      <c r="A206" s="58"/>
      <c r="Q206" s="61">
        <v>190</v>
      </c>
      <c r="R206" s="71">
        <v>98.945922817038493</v>
      </c>
      <c r="S206" s="44">
        <v>125.59585489825186</v>
      </c>
      <c r="T206" s="44">
        <v>120.311862950443</v>
      </c>
      <c r="U206" s="44">
        <v>132.40014510518159</v>
      </c>
      <c r="V206" s="44">
        <v>150.30666511192263</v>
      </c>
      <c r="W206" s="72">
        <v>165.52595187708886</v>
      </c>
    </row>
    <row r="207" spans="1:23" x14ac:dyDescent="0.25">
      <c r="Q207">
        <v>191</v>
      </c>
      <c r="R207" s="71">
        <v>99.131402136176874</v>
      </c>
      <c r="S207" s="44">
        <v>102.51066419362904</v>
      </c>
      <c r="T207" s="44">
        <v>99.985134137408124</v>
      </c>
      <c r="U207" s="44">
        <v>86.728010396154119</v>
      </c>
      <c r="V207" s="44">
        <v>102.06748596200997</v>
      </c>
      <c r="W207" s="72">
        <v>112.33457532195075</v>
      </c>
    </row>
    <row r="208" spans="1:23" x14ac:dyDescent="0.25">
      <c r="A208" s="58"/>
      <c r="Q208" s="61">
        <v>192</v>
      </c>
      <c r="R208" s="71">
        <v>100.05671037553689</v>
      </c>
      <c r="S208" s="44">
        <v>118.07068210343292</v>
      </c>
      <c r="T208" s="44">
        <v>124.76651389739878</v>
      </c>
      <c r="U208" s="44">
        <v>131.66142248747479</v>
      </c>
      <c r="V208" s="44">
        <v>155.84452544039578</v>
      </c>
      <c r="W208" s="72">
        <v>157.70932256391919</v>
      </c>
    </row>
    <row r="209" spans="1:23" x14ac:dyDescent="0.25">
      <c r="Q209">
        <v>193</v>
      </c>
      <c r="R209" s="71">
        <v>98.296813082543835</v>
      </c>
      <c r="S209" s="44">
        <v>110.43601269012652</v>
      </c>
      <c r="T209" s="44">
        <v>96.123505347184008</v>
      </c>
      <c r="U209" s="44">
        <v>91.496767334747517</v>
      </c>
      <c r="V209" s="44">
        <v>93.270225057496887</v>
      </c>
      <c r="W209" s="72">
        <v>117.76102634852028</v>
      </c>
    </row>
    <row r="210" spans="1:23" x14ac:dyDescent="0.25">
      <c r="A210" s="58"/>
      <c r="Q210" s="61">
        <v>194</v>
      </c>
      <c r="R210" s="71">
        <v>102.36159291001761</v>
      </c>
      <c r="S210" s="44">
        <v>116.07746652724218</v>
      </c>
      <c r="T210" s="44">
        <v>116.69251478033956</v>
      </c>
      <c r="U210" s="44">
        <v>113.5422665485066</v>
      </c>
      <c r="V210" s="44">
        <v>125.49498105521761</v>
      </c>
      <c r="W210" s="72">
        <v>139.96365896016627</v>
      </c>
    </row>
    <row r="211" spans="1:23" x14ac:dyDescent="0.25">
      <c r="Q211">
        <v>195</v>
      </c>
      <c r="R211" s="71">
        <v>102.4454320987721</v>
      </c>
      <c r="S211" s="44">
        <v>134.97691766490675</v>
      </c>
      <c r="T211" s="44">
        <v>147.92538007706651</v>
      </c>
      <c r="U211" s="44">
        <v>144.55687040698524</v>
      </c>
      <c r="V211" s="44">
        <v>185.06293774383465</v>
      </c>
      <c r="W211" s="72">
        <v>201.11348353527771</v>
      </c>
    </row>
    <row r="212" spans="1:23" x14ac:dyDescent="0.25">
      <c r="A212" s="58"/>
      <c r="Q212" s="61">
        <v>196</v>
      </c>
      <c r="R212" s="71">
        <v>100.15632794037958</v>
      </c>
      <c r="S212" s="44">
        <v>131.87391206665541</v>
      </c>
      <c r="T212" s="44">
        <v>121.05552647503104</v>
      </c>
      <c r="U212" s="44">
        <v>124.85695324460484</v>
      </c>
      <c r="V212" s="44">
        <v>150.75944019345826</v>
      </c>
      <c r="W212" s="72">
        <v>173.40385378694938</v>
      </c>
    </row>
    <row r="213" spans="1:23" x14ac:dyDescent="0.25">
      <c r="Q213">
        <v>197</v>
      </c>
      <c r="R213" s="71">
        <v>100.4044592725064</v>
      </c>
      <c r="S213" s="44">
        <v>126.7360666287873</v>
      </c>
      <c r="T213" s="44">
        <v>134.30153635990783</v>
      </c>
      <c r="U213" s="44">
        <v>137.98378617454725</v>
      </c>
      <c r="V213" s="44">
        <v>174.37290268680215</v>
      </c>
      <c r="W213" s="72">
        <v>188.30879682709798</v>
      </c>
    </row>
    <row r="214" spans="1:23" x14ac:dyDescent="0.25">
      <c r="A214" s="58"/>
      <c r="Q214" s="61">
        <v>198</v>
      </c>
      <c r="R214" s="71">
        <v>102.57448989623809</v>
      </c>
      <c r="S214" s="44">
        <v>123.4952721177565</v>
      </c>
      <c r="T214" s="44">
        <v>106.53881616119239</v>
      </c>
      <c r="U214" s="44">
        <v>101.07452703802382</v>
      </c>
      <c r="V214" s="44">
        <v>112.33646690313709</v>
      </c>
      <c r="W214" s="72">
        <v>147.29647010483035</v>
      </c>
    </row>
    <row r="215" spans="1:23" x14ac:dyDescent="0.25">
      <c r="Q215">
        <v>199</v>
      </c>
      <c r="R215" s="71">
        <v>102.81223098409949</v>
      </c>
      <c r="S215" s="44">
        <v>122.78352783199412</v>
      </c>
      <c r="T215" s="44">
        <v>111.43750548428952</v>
      </c>
      <c r="U215" s="44">
        <v>116.07073747309433</v>
      </c>
      <c r="V215" s="44">
        <v>119.36817807436985</v>
      </c>
      <c r="W215" s="72">
        <v>129.27739780747308</v>
      </c>
    </row>
    <row r="216" spans="1:23" x14ac:dyDescent="0.25">
      <c r="A216" s="58"/>
      <c r="Q216" s="61">
        <v>200</v>
      </c>
      <c r="R216" s="71">
        <v>102.00821034743731</v>
      </c>
      <c r="S216" s="44">
        <v>127.09898370731261</v>
      </c>
      <c r="T216" s="44">
        <v>113.46839665460786</v>
      </c>
      <c r="U216" s="44">
        <v>109.55110358952655</v>
      </c>
      <c r="V216" s="44">
        <v>129.9767892146636</v>
      </c>
      <c r="W216" s="72">
        <v>145.96879343315982</v>
      </c>
    </row>
    <row r="217" spans="1:23" x14ac:dyDescent="0.25">
      <c r="Q217">
        <v>201</v>
      </c>
      <c r="R217" s="71">
        <v>104.59312359971031</v>
      </c>
      <c r="S217" s="44">
        <v>129.63711785224538</v>
      </c>
      <c r="T217" s="44">
        <v>133.46342747868908</v>
      </c>
      <c r="U217" s="44">
        <v>148.04783281185848</v>
      </c>
      <c r="V217" s="44">
        <v>137.61800848162054</v>
      </c>
      <c r="W217" s="72">
        <v>165.38938806633166</v>
      </c>
    </row>
    <row r="218" spans="1:23" x14ac:dyDescent="0.25">
      <c r="A218" s="58"/>
      <c r="Q218" s="61">
        <v>202</v>
      </c>
      <c r="R218" s="71">
        <v>98.731018882118804</v>
      </c>
      <c r="S218" s="44">
        <v>120.44475273004714</v>
      </c>
      <c r="T218" s="44">
        <v>107.5320771099839</v>
      </c>
      <c r="U218" s="44">
        <v>111.40254293254121</v>
      </c>
      <c r="V218" s="44">
        <v>105.07198290762732</v>
      </c>
      <c r="W218" s="72">
        <v>115.43807774044191</v>
      </c>
    </row>
    <row r="219" spans="1:23" x14ac:dyDescent="0.25">
      <c r="Q219">
        <v>203</v>
      </c>
      <c r="R219" s="71">
        <v>99.22146373098758</v>
      </c>
      <c r="S219" s="44">
        <v>120.98064927395569</v>
      </c>
      <c r="T219" s="44">
        <v>128.12909062835112</v>
      </c>
      <c r="U219" s="44">
        <v>134.47172514814255</v>
      </c>
      <c r="V219" s="44">
        <v>143.41331978635662</v>
      </c>
      <c r="W219" s="72">
        <v>173.30437351465685</v>
      </c>
    </row>
    <row r="220" spans="1:23" x14ac:dyDescent="0.25">
      <c r="A220" s="58"/>
      <c r="Q220" s="61">
        <v>204</v>
      </c>
      <c r="R220" s="71">
        <v>101.48880563932352</v>
      </c>
      <c r="S220" s="44">
        <v>122.70052156217132</v>
      </c>
      <c r="T220" s="44">
        <v>107.8537517702232</v>
      </c>
      <c r="U220" s="44">
        <v>121.12953164477896</v>
      </c>
      <c r="V220" s="44">
        <v>122.56624282179737</v>
      </c>
      <c r="W220" s="72">
        <v>137.83730870167906</v>
      </c>
    </row>
    <row r="221" spans="1:23" x14ac:dyDescent="0.25">
      <c r="Q221">
        <v>205</v>
      </c>
      <c r="R221" s="71">
        <v>101.36765951405535</v>
      </c>
      <c r="S221" s="44">
        <v>117.21667226551631</v>
      </c>
      <c r="T221" s="44">
        <v>106.4455582025947</v>
      </c>
      <c r="U221" s="44">
        <v>114.49252536386732</v>
      </c>
      <c r="V221" s="44">
        <v>107.35176834083488</v>
      </c>
      <c r="W221" s="72">
        <v>135.95105848992159</v>
      </c>
    </row>
    <row r="222" spans="1:23" x14ac:dyDescent="0.25">
      <c r="A222" s="58"/>
      <c r="Q222" s="61">
        <v>206</v>
      </c>
      <c r="R222" s="71">
        <v>100.39959789934689</v>
      </c>
      <c r="S222" s="44">
        <v>111.65578474670157</v>
      </c>
      <c r="T222" s="44">
        <v>109.49808762880325</v>
      </c>
      <c r="U222" s="44">
        <v>108.16386441577372</v>
      </c>
      <c r="V222" s="44">
        <v>142.82080223114482</v>
      </c>
      <c r="W222" s="72">
        <v>165.21316885467036</v>
      </c>
    </row>
    <row r="223" spans="1:23" x14ac:dyDescent="0.25">
      <c r="Q223">
        <v>207</v>
      </c>
      <c r="R223" s="71">
        <v>101.79680854694516</v>
      </c>
      <c r="S223" s="44">
        <v>117.34398511747476</v>
      </c>
      <c r="T223" s="44">
        <v>109.84710773079378</v>
      </c>
      <c r="U223" s="44">
        <v>120.90132798985626</v>
      </c>
      <c r="V223" s="44">
        <v>155.4328301635951</v>
      </c>
      <c r="W223" s="72">
        <v>172.06216303674364</v>
      </c>
    </row>
    <row r="224" spans="1:23" x14ac:dyDescent="0.25">
      <c r="A224" s="58"/>
      <c r="Q224" s="61">
        <v>208</v>
      </c>
      <c r="R224" s="71">
        <v>100.4144951555091</v>
      </c>
      <c r="S224" s="44">
        <v>122.39548871264113</v>
      </c>
      <c r="T224" s="44">
        <v>121.51995054979709</v>
      </c>
      <c r="U224" s="44">
        <v>113.89049487285303</v>
      </c>
      <c r="V224" s="44">
        <v>123.56067182119253</v>
      </c>
      <c r="W224" s="72">
        <v>137.65179819080456</v>
      </c>
    </row>
    <row r="225" spans="1:23" x14ac:dyDescent="0.25">
      <c r="Q225">
        <v>209</v>
      </c>
      <c r="R225" s="71">
        <v>96.253699088222945</v>
      </c>
      <c r="S225" s="44">
        <v>119.90449640861195</v>
      </c>
      <c r="T225" s="44">
        <v>117.14629455950325</v>
      </c>
      <c r="U225" s="44">
        <v>120.27813679286969</v>
      </c>
      <c r="V225" s="44">
        <v>139.21392739185345</v>
      </c>
      <c r="W225" s="72">
        <v>163.03615545198008</v>
      </c>
    </row>
    <row r="226" spans="1:23" x14ac:dyDescent="0.25">
      <c r="A226" s="58"/>
      <c r="Q226" s="61">
        <v>210</v>
      </c>
      <c r="R226" s="71">
        <v>101.67158726609439</v>
      </c>
      <c r="S226" s="44">
        <v>121.04326269533374</v>
      </c>
      <c r="T226" s="44">
        <v>121.43607707280408</v>
      </c>
      <c r="U226" s="44">
        <v>125.92024245600217</v>
      </c>
      <c r="V226" s="44">
        <v>139.63119802106817</v>
      </c>
      <c r="W226" s="72">
        <v>154.9666590940447</v>
      </c>
    </row>
    <row r="227" spans="1:23" x14ac:dyDescent="0.25">
      <c r="Q227">
        <v>211</v>
      </c>
      <c r="R227" s="71">
        <v>101.6256590831709</v>
      </c>
      <c r="S227" s="44">
        <v>130.50257341452047</v>
      </c>
      <c r="T227" s="44">
        <v>118.45255983978501</v>
      </c>
      <c r="U227" s="44">
        <v>99.300646166618449</v>
      </c>
      <c r="V227" s="44">
        <v>110.71884340557243</v>
      </c>
      <c r="W227" s="72">
        <v>118.94937901739442</v>
      </c>
    </row>
    <row r="228" spans="1:23" x14ac:dyDescent="0.25">
      <c r="A228" s="58"/>
      <c r="Q228" s="61">
        <v>212</v>
      </c>
      <c r="R228" s="71">
        <v>98.5896137738672</v>
      </c>
      <c r="S228" s="44">
        <v>114.55181419067783</v>
      </c>
      <c r="T228" s="44">
        <v>111.83452446603762</v>
      </c>
      <c r="U228" s="44">
        <v>126.92954100229855</v>
      </c>
      <c r="V228" s="44">
        <v>127.70955329420519</v>
      </c>
      <c r="W228" s="72">
        <v>159.68764293386775</v>
      </c>
    </row>
    <row r="229" spans="1:23" x14ac:dyDescent="0.25">
      <c r="Q229">
        <v>213</v>
      </c>
      <c r="R229" s="71">
        <v>100.49263675214122</v>
      </c>
      <c r="S229" s="44">
        <v>122.45089009503752</v>
      </c>
      <c r="T229" s="44">
        <v>110.78471081874692</v>
      </c>
      <c r="U229" s="44">
        <v>118.76185410936202</v>
      </c>
      <c r="V229" s="44">
        <v>109.06347289463091</v>
      </c>
      <c r="W229" s="72">
        <v>127.87280410769527</v>
      </c>
    </row>
    <row r="230" spans="1:23" x14ac:dyDescent="0.25">
      <c r="A230" s="58"/>
      <c r="Q230" s="61">
        <v>214</v>
      </c>
      <c r="R230" s="71">
        <v>98.39553616472999</v>
      </c>
      <c r="S230" s="44">
        <v>125.96063549620976</v>
      </c>
      <c r="T230" s="44">
        <v>133.75446235239056</v>
      </c>
      <c r="U230" s="44">
        <v>149.87172148649211</v>
      </c>
      <c r="V230" s="44">
        <v>156.32307554395473</v>
      </c>
      <c r="W230" s="72">
        <v>181.27173986109614</v>
      </c>
    </row>
    <row r="231" spans="1:23" x14ac:dyDescent="0.25">
      <c r="Q231">
        <v>215</v>
      </c>
      <c r="R231" s="71">
        <v>99.225828518827157</v>
      </c>
      <c r="S231" s="44">
        <v>120.2013917359026</v>
      </c>
      <c r="T231" s="44">
        <v>123.92714801139756</v>
      </c>
      <c r="U231" s="44">
        <v>123.46847984068657</v>
      </c>
      <c r="V231" s="44">
        <v>139.92716761409048</v>
      </c>
      <c r="W231" s="72">
        <v>146.26793234477339</v>
      </c>
    </row>
    <row r="232" spans="1:23" x14ac:dyDescent="0.25">
      <c r="A232" s="58"/>
      <c r="Q232" s="61">
        <v>216</v>
      </c>
      <c r="R232" s="71">
        <v>103.05297001927133</v>
      </c>
      <c r="S232" s="44">
        <v>135.18518967037278</v>
      </c>
      <c r="T232" s="44">
        <v>136.80458504555912</v>
      </c>
      <c r="U232" s="44">
        <v>149.78383584679145</v>
      </c>
      <c r="V232" s="44">
        <v>157.27571793990356</v>
      </c>
      <c r="W232" s="72">
        <v>199.22164334596005</v>
      </c>
    </row>
    <row r="233" spans="1:23" x14ac:dyDescent="0.25">
      <c r="Q233">
        <v>217</v>
      </c>
      <c r="R233" s="71">
        <v>104.27058485892357</v>
      </c>
      <c r="S233" s="44">
        <v>120.53858104659422</v>
      </c>
      <c r="T233" s="44">
        <v>111.42153264113857</v>
      </c>
      <c r="U233" s="44">
        <v>117.65105389971409</v>
      </c>
      <c r="V233" s="44">
        <v>113.06278933414148</v>
      </c>
      <c r="W233" s="72">
        <v>131.05560442458608</v>
      </c>
    </row>
    <row r="234" spans="1:23" x14ac:dyDescent="0.25">
      <c r="A234" s="58"/>
      <c r="Q234" s="61">
        <v>218</v>
      </c>
      <c r="R234" s="71">
        <v>100.27895445826154</v>
      </c>
      <c r="S234" s="44">
        <v>115.33553867684608</v>
      </c>
      <c r="T234" s="44">
        <v>115.80215334008442</v>
      </c>
      <c r="U234" s="44">
        <v>124.63759951383207</v>
      </c>
      <c r="V234" s="44">
        <v>129.87497229593947</v>
      </c>
      <c r="W234" s="72">
        <v>154.51119447930432</v>
      </c>
    </row>
    <row r="235" spans="1:23" x14ac:dyDescent="0.25">
      <c r="Q235">
        <v>219</v>
      </c>
      <c r="R235" s="71">
        <v>101.78146186791022</v>
      </c>
      <c r="S235" s="44">
        <v>104.98033300415818</v>
      </c>
      <c r="T235" s="44">
        <v>106.06546815702171</v>
      </c>
      <c r="U235" s="44">
        <v>100.49974501667822</v>
      </c>
      <c r="V235" s="44">
        <v>109.4158531619165</v>
      </c>
      <c r="W235" s="72">
        <v>126.15332251746911</v>
      </c>
    </row>
    <row r="236" spans="1:23" x14ac:dyDescent="0.25">
      <c r="A236" s="58"/>
      <c r="Q236" s="61">
        <v>220</v>
      </c>
      <c r="R236" s="71">
        <v>104.4546995516996</v>
      </c>
      <c r="S236" s="44">
        <v>129.13893789498221</v>
      </c>
      <c r="T236" s="44">
        <v>118.01658340261963</v>
      </c>
      <c r="U236" s="44">
        <v>121.17703416808675</v>
      </c>
      <c r="V236" s="44">
        <v>143.1888931225561</v>
      </c>
      <c r="W236" s="72">
        <v>158.31285706952767</v>
      </c>
    </row>
    <row r="237" spans="1:23" x14ac:dyDescent="0.25">
      <c r="Q237">
        <v>221</v>
      </c>
      <c r="R237" s="71">
        <v>99.130337111935972</v>
      </c>
      <c r="S237" s="44">
        <v>120.00793281632508</v>
      </c>
      <c r="T237" s="44">
        <v>106.89747723773857</v>
      </c>
      <c r="U237" s="44">
        <v>99.260637334024167</v>
      </c>
      <c r="V237" s="44">
        <v>107.73411088710692</v>
      </c>
      <c r="W237" s="72">
        <v>127.78467049023872</v>
      </c>
    </row>
    <row r="238" spans="1:23" x14ac:dyDescent="0.25">
      <c r="A238" s="58"/>
      <c r="Q238" s="61">
        <v>222</v>
      </c>
      <c r="R238" s="71">
        <v>101.81479442223288</v>
      </c>
      <c r="S238" s="44">
        <v>112.58422253745064</v>
      </c>
      <c r="T238" s="44">
        <v>119.61408274370859</v>
      </c>
      <c r="U238" s="44">
        <v>124.396699297019</v>
      </c>
      <c r="V238" s="44">
        <v>173.61252310948686</v>
      </c>
      <c r="W238" s="72">
        <v>207.88945491335141</v>
      </c>
    </row>
    <row r="239" spans="1:23" x14ac:dyDescent="0.25">
      <c r="Q239">
        <v>223</v>
      </c>
      <c r="R239" s="71">
        <v>103.39880179015843</v>
      </c>
      <c r="S239" s="44">
        <v>115.55218777051346</v>
      </c>
      <c r="T239" s="44">
        <v>101.04664639062298</v>
      </c>
      <c r="U239" s="44">
        <v>111.62144835941881</v>
      </c>
      <c r="V239" s="44">
        <v>122.4834575188863</v>
      </c>
      <c r="W239" s="72">
        <v>131.85497875561759</v>
      </c>
    </row>
    <row r="240" spans="1:23" x14ac:dyDescent="0.25">
      <c r="A240" s="58"/>
      <c r="Q240" s="61">
        <v>224</v>
      </c>
      <c r="R240" s="71">
        <v>99.425884473033378</v>
      </c>
      <c r="S240" s="44">
        <v>123.996426212785</v>
      </c>
      <c r="T240" s="44">
        <v>118.60616395174382</v>
      </c>
      <c r="U240" s="44">
        <v>121.81963945588778</v>
      </c>
      <c r="V240" s="44">
        <v>140.98862697040283</v>
      </c>
      <c r="W240" s="72">
        <v>161.16209285829262</v>
      </c>
    </row>
    <row r="241" spans="1:23" x14ac:dyDescent="0.25">
      <c r="Q241">
        <v>225</v>
      </c>
      <c r="R241" s="71">
        <v>99.298603139720925</v>
      </c>
      <c r="S241" s="44">
        <v>114.54744789749822</v>
      </c>
      <c r="T241" s="44">
        <v>115.39700806275243</v>
      </c>
      <c r="U241" s="44">
        <v>133.63844840589147</v>
      </c>
      <c r="V241" s="44">
        <v>140.58591199547476</v>
      </c>
      <c r="W241" s="72">
        <v>174.74162114011392</v>
      </c>
    </row>
    <row r="242" spans="1:23" x14ac:dyDescent="0.25">
      <c r="A242" s="58"/>
      <c r="Q242" s="61">
        <v>226</v>
      </c>
      <c r="R242" s="71">
        <v>98.887128654091498</v>
      </c>
      <c r="S242" s="44">
        <v>131.93026557408737</v>
      </c>
      <c r="T242" s="44">
        <v>133.61669849463138</v>
      </c>
      <c r="U242" s="44">
        <v>144.90989550107312</v>
      </c>
      <c r="V242" s="44">
        <v>167.80111718323582</v>
      </c>
      <c r="W242" s="72">
        <v>205.00727111295268</v>
      </c>
    </row>
    <row r="243" spans="1:23" x14ac:dyDescent="0.25">
      <c r="Q243">
        <v>227</v>
      </c>
      <c r="R243" s="71">
        <v>100.79253221183299</v>
      </c>
      <c r="S243" s="44">
        <v>119.44030160177186</v>
      </c>
      <c r="T243" s="44">
        <v>126.84071342909162</v>
      </c>
      <c r="U243" s="44">
        <v>128.29908091905193</v>
      </c>
      <c r="V243" s="44">
        <v>151.67259002560618</v>
      </c>
      <c r="W243" s="72">
        <v>155.77240094449445</v>
      </c>
    </row>
    <row r="244" spans="1:23" x14ac:dyDescent="0.25">
      <c r="A244" s="58"/>
      <c r="Q244" s="61">
        <v>228</v>
      </c>
      <c r="R244" s="71">
        <v>98.416429594284821</v>
      </c>
      <c r="S244" s="44">
        <v>113.47607232713865</v>
      </c>
      <c r="T244" s="44">
        <v>103.79797657407434</v>
      </c>
      <c r="U244" s="44">
        <v>101.54502290027611</v>
      </c>
      <c r="V244" s="44">
        <v>120.12741337458976</v>
      </c>
      <c r="W244" s="72">
        <v>136.47797202011364</v>
      </c>
    </row>
    <row r="245" spans="1:23" x14ac:dyDescent="0.25">
      <c r="Q245">
        <v>229</v>
      </c>
      <c r="R245" s="71">
        <v>99.745370124170279</v>
      </c>
      <c r="S245" s="44">
        <v>116.41687641710169</v>
      </c>
      <c r="T245" s="44">
        <v>98.064827063453606</v>
      </c>
      <c r="U245" s="44">
        <v>94.784329398394632</v>
      </c>
      <c r="V245" s="44">
        <v>98.351607560734152</v>
      </c>
      <c r="W245" s="72">
        <v>115.01239736056904</v>
      </c>
    </row>
    <row r="246" spans="1:23" x14ac:dyDescent="0.25">
      <c r="A246" s="58"/>
      <c r="Q246" s="61">
        <v>230</v>
      </c>
      <c r="R246" s="71">
        <v>101.11581129948961</v>
      </c>
      <c r="S246" s="44">
        <v>125.70217268224998</v>
      </c>
      <c r="T246" s="44">
        <v>133.04937015608726</v>
      </c>
      <c r="U246" s="44">
        <v>122.44663935991832</v>
      </c>
      <c r="V246" s="44">
        <v>137.15870157841135</v>
      </c>
      <c r="W246" s="72">
        <v>150.61013540549342</v>
      </c>
    </row>
    <row r="247" spans="1:23" x14ac:dyDescent="0.25">
      <c r="Q247">
        <v>231</v>
      </c>
      <c r="R247" s="71">
        <v>100.44275086505931</v>
      </c>
      <c r="S247" s="44">
        <v>120.36381952286075</v>
      </c>
      <c r="T247" s="44">
        <v>113.45416448789159</v>
      </c>
      <c r="U247" s="44">
        <v>127.13109248012498</v>
      </c>
      <c r="V247" s="44">
        <v>144.96256582404229</v>
      </c>
      <c r="W247" s="72">
        <v>171.16924676777612</v>
      </c>
    </row>
    <row r="248" spans="1:23" x14ac:dyDescent="0.25">
      <c r="A248" s="58"/>
      <c r="Q248" s="61">
        <v>232</v>
      </c>
      <c r="R248" s="71">
        <v>101.99697573506893</v>
      </c>
      <c r="S248" s="44">
        <v>113.77864430909122</v>
      </c>
      <c r="T248" s="44">
        <v>112.12621603418054</v>
      </c>
      <c r="U248" s="44">
        <v>129.00174279973382</v>
      </c>
      <c r="V248" s="44">
        <v>128.74301047885916</v>
      </c>
      <c r="W248" s="72">
        <v>136.18928054571509</v>
      </c>
    </row>
    <row r="249" spans="1:23" x14ac:dyDescent="0.25">
      <c r="Q249">
        <v>233</v>
      </c>
      <c r="R249" s="71">
        <v>97.491789109519587</v>
      </c>
      <c r="S249" s="44">
        <v>119.47923021667816</v>
      </c>
      <c r="T249" s="44">
        <v>101.30873704776475</v>
      </c>
      <c r="U249" s="44">
        <v>98.128384043432789</v>
      </c>
      <c r="V249" s="44">
        <v>108.39179276103775</v>
      </c>
      <c r="W249" s="72">
        <v>136.86594786488249</v>
      </c>
    </row>
    <row r="250" spans="1:23" x14ac:dyDescent="0.25">
      <c r="A250" s="58"/>
      <c r="Q250" s="61">
        <v>234</v>
      </c>
      <c r="R250" s="71">
        <v>100.85709817215439</v>
      </c>
      <c r="S250" s="44">
        <v>123.26614744501727</v>
      </c>
      <c r="T250" s="44">
        <v>123.13502050156067</v>
      </c>
      <c r="U250" s="44">
        <v>126.98721873730189</v>
      </c>
      <c r="V250" s="44">
        <v>143.32358895390965</v>
      </c>
      <c r="W250" s="72">
        <v>157.35727253331936</v>
      </c>
    </row>
    <row r="251" spans="1:23" x14ac:dyDescent="0.25">
      <c r="Q251">
        <v>235</v>
      </c>
      <c r="R251" s="71">
        <v>99.429588048511107</v>
      </c>
      <c r="S251" s="44">
        <v>110.84596062586776</v>
      </c>
      <c r="T251" s="44">
        <v>98.766138819426843</v>
      </c>
      <c r="U251" s="44">
        <v>98.750454382359806</v>
      </c>
      <c r="V251" s="44">
        <v>113.07551698694458</v>
      </c>
      <c r="W251" s="72">
        <v>135.90426348319443</v>
      </c>
    </row>
    <row r="252" spans="1:23" x14ac:dyDescent="0.25">
      <c r="A252" s="58"/>
      <c r="Q252" s="61">
        <v>236</v>
      </c>
      <c r="R252" s="71">
        <v>101.45687425575363</v>
      </c>
      <c r="S252" s="44">
        <v>106.55207217643857</v>
      </c>
      <c r="T252" s="44">
        <v>104.30549680328029</v>
      </c>
      <c r="U252" s="44">
        <v>125.95594756692923</v>
      </c>
      <c r="V252" s="44">
        <v>133.65664570203396</v>
      </c>
      <c r="W252" s="72">
        <v>143.80314568710986</v>
      </c>
    </row>
    <row r="253" spans="1:23" x14ac:dyDescent="0.25">
      <c r="Q253">
        <v>237</v>
      </c>
      <c r="R253" s="71">
        <v>98.565131573011044</v>
      </c>
      <c r="S253" s="44">
        <v>112.87851135117991</v>
      </c>
      <c r="T253" s="44">
        <v>106.58197266436576</v>
      </c>
      <c r="U253" s="44">
        <v>99.096319605699335</v>
      </c>
      <c r="V253" s="44">
        <v>127.13070972794904</v>
      </c>
      <c r="W253" s="72">
        <v>153.40647118604733</v>
      </c>
    </row>
    <row r="254" spans="1:23" x14ac:dyDescent="0.25">
      <c r="A254" s="58"/>
      <c r="Q254" s="61">
        <v>238</v>
      </c>
      <c r="R254" s="71">
        <v>101.59065750801187</v>
      </c>
      <c r="S254" s="44">
        <v>129.25367700363202</v>
      </c>
      <c r="T254" s="44">
        <v>145.8419589976703</v>
      </c>
      <c r="U254" s="44">
        <v>156.22378467392807</v>
      </c>
      <c r="V254" s="44">
        <v>158.38026331497679</v>
      </c>
      <c r="W254" s="72">
        <v>151.60271238075467</v>
      </c>
    </row>
    <row r="255" spans="1:23" x14ac:dyDescent="0.25">
      <c r="Q255">
        <v>239</v>
      </c>
      <c r="R255" s="71">
        <v>98.405975815670161</v>
      </c>
      <c r="S255" s="44">
        <v>118.42766729949817</v>
      </c>
      <c r="T255" s="44">
        <v>102.09127526579266</v>
      </c>
      <c r="U255" s="44">
        <v>94.811357076035506</v>
      </c>
      <c r="V255" s="44">
        <v>107.71855083588163</v>
      </c>
      <c r="W255" s="72">
        <v>120.14969387463336</v>
      </c>
    </row>
    <row r="256" spans="1:23" x14ac:dyDescent="0.25">
      <c r="A256" s="58"/>
      <c r="Q256" s="61">
        <v>240</v>
      </c>
      <c r="R256" s="71">
        <v>100.88649348046671</v>
      </c>
      <c r="S256" s="44">
        <v>117.01837703259993</v>
      </c>
      <c r="T256" s="44">
        <v>112.62123219678277</v>
      </c>
      <c r="U256" s="44">
        <v>121.50265784441886</v>
      </c>
      <c r="V256" s="44">
        <v>123.90316309526622</v>
      </c>
      <c r="W256" s="72">
        <v>136.53274762260332</v>
      </c>
    </row>
    <row r="257" spans="1:23" x14ac:dyDescent="0.25">
      <c r="Q257">
        <v>241</v>
      </c>
      <c r="R257" s="71">
        <v>98.598326131827747</v>
      </c>
      <c r="S257" s="44">
        <v>118.00400299541279</v>
      </c>
      <c r="T257" s="44">
        <v>105.80038983993599</v>
      </c>
      <c r="U257" s="44">
        <v>98.416181238021309</v>
      </c>
      <c r="V257" s="44">
        <v>117.27616160803794</v>
      </c>
      <c r="W257" s="72">
        <v>135.62182833611914</v>
      </c>
    </row>
    <row r="258" spans="1:23" x14ac:dyDescent="0.25">
      <c r="A258" s="58"/>
      <c r="Q258" s="61">
        <v>242</v>
      </c>
      <c r="R258" s="71">
        <v>102.20089314104052</v>
      </c>
      <c r="S258" s="44">
        <v>125.41781766569616</v>
      </c>
      <c r="T258" s="44">
        <v>106.9932843851948</v>
      </c>
      <c r="U258" s="44">
        <v>126.30967185709582</v>
      </c>
      <c r="V258" s="44">
        <v>158.99841682425648</v>
      </c>
      <c r="W258" s="72">
        <v>189.02452743610004</v>
      </c>
    </row>
    <row r="259" spans="1:23" x14ac:dyDescent="0.25">
      <c r="Q259">
        <v>243</v>
      </c>
      <c r="R259" s="71">
        <v>100.40640474237858</v>
      </c>
      <c r="S259" s="44">
        <v>125.78668741556727</v>
      </c>
      <c r="T259" s="44">
        <v>104.25217040557163</v>
      </c>
      <c r="U259" s="44">
        <v>111.28442081720276</v>
      </c>
      <c r="V259" s="44">
        <v>147.20570579590301</v>
      </c>
      <c r="W259" s="72">
        <v>166.44717565979499</v>
      </c>
    </row>
    <row r="260" spans="1:23" x14ac:dyDescent="0.25">
      <c r="A260" s="58"/>
      <c r="Q260" s="61">
        <v>244</v>
      </c>
      <c r="R260" s="71">
        <v>101.26179698046653</v>
      </c>
      <c r="S260" s="44">
        <v>119.32308671239551</v>
      </c>
      <c r="T260" s="44">
        <v>115.37503106266657</v>
      </c>
      <c r="U260" s="44">
        <v>116.38145822782789</v>
      </c>
      <c r="V260" s="44">
        <v>100.18931927778704</v>
      </c>
      <c r="W260" s="72">
        <v>118.94846932338042</v>
      </c>
    </row>
    <row r="261" spans="1:23" x14ac:dyDescent="0.25">
      <c r="Q261">
        <v>245</v>
      </c>
      <c r="R261" s="71">
        <v>100.80309935902014</v>
      </c>
      <c r="S261" s="44">
        <v>114.32413461735098</v>
      </c>
      <c r="T261" s="44">
        <v>103.18966511381174</v>
      </c>
      <c r="U261" s="44">
        <v>109.46554727189094</v>
      </c>
      <c r="V261" s="44">
        <v>127.33604082173711</v>
      </c>
      <c r="W261" s="72">
        <v>140.90606184646265</v>
      </c>
    </row>
    <row r="262" spans="1:23" x14ac:dyDescent="0.25">
      <c r="A262" s="58"/>
      <c r="Q262" s="61">
        <v>246</v>
      </c>
      <c r="R262" s="71">
        <v>99.725836229567264</v>
      </c>
      <c r="S262" s="44">
        <v>128.2114523018796</v>
      </c>
      <c r="T262" s="44">
        <v>109.2553072725446</v>
      </c>
      <c r="U262" s="44">
        <v>104.33090605334466</v>
      </c>
      <c r="V262" s="44">
        <v>127.75898163846472</v>
      </c>
      <c r="W262" s="72">
        <v>157.75596148755619</v>
      </c>
    </row>
    <row r="263" spans="1:23" x14ac:dyDescent="0.25">
      <c r="Q263">
        <v>247</v>
      </c>
      <c r="R263" s="71">
        <v>103.84830409542204</v>
      </c>
      <c r="S263" s="44">
        <v>116.62664637580048</v>
      </c>
      <c r="T263" s="44">
        <v>116.04001347051697</v>
      </c>
      <c r="U263" s="44">
        <v>112.99418891223442</v>
      </c>
      <c r="V263" s="44">
        <v>118.70084395931349</v>
      </c>
      <c r="W263" s="72">
        <v>128.93542362138896</v>
      </c>
    </row>
    <row r="264" spans="1:23" x14ac:dyDescent="0.25">
      <c r="A264" s="58"/>
      <c r="Q264" s="61">
        <v>248</v>
      </c>
      <c r="R264" s="71">
        <v>100.96912221498323</v>
      </c>
      <c r="S264" s="44">
        <v>132.52805691199731</v>
      </c>
      <c r="T264" s="44">
        <v>125.22142093969531</v>
      </c>
      <c r="U264" s="44">
        <v>113.89525477733258</v>
      </c>
      <c r="V264" s="44">
        <v>113.13640555659209</v>
      </c>
      <c r="W264" s="72">
        <v>115.91602590139003</v>
      </c>
    </row>
    <row r="265" spans="1:23" x14ac:dyDescent="0.25">
      <c r="Q265">
        <v>249</v>
      </c>
      <c r="R265" s="71">
        <v>98.999610069326337</v>
      </c>
      <c r="S265" s="44">
        <v>114.3057836670697</v>
      </c>
      <c r="T265" s="44">
        <v>115.45125862082809</v>
      </c>
      <c r="U265" s="44">
        <v>113.48598013218898</v>
      </c>
      <c r="V265" s="44">
        <v>139.55933262221319</v>
      </c>
      <c r="W265" s="72">
        <v>162.12815711060907</v>
      </c>
    </row>
    <row r="266" spans="1:23" x14ac:dyDescent="0.25">
      <c r="A266" s="58"/>
      <c r="Q266" s="61">
        <v>250</v>
      </c>
      <c r="R266" s="73">
        <v>102.26744188643941</v>
      </c>
      <c r="S266" s="74">
        <v>126.64425181410289</v>
      </c>
      <c r="T266" s="74">
        <v>121.09496370639016</v>
      </c>
      <c r="U266" s="74">
        <v>122.31689728139558</v>
      </c>
      <c r="V266" s="74">
        <v>119.45405608542116</v>
      </c>
      <c r="W266" s="60">
        <v>134.18106978081644</v>
      </c>
    </row>
    <row r="268" spans="1:23" x14ac:dyDescent="0.25">
      <c r="A268" s="58"/>
    </row>
    <row r="270" spans="1:23" x14ac:dyDescent="0.25">
      <c r="A270" s="58"/>
    </row>
    <row r="272" spans="1:23" x14ac:dyDescent="0.25">
      <c r="A272" s="58"/>
    </row>
    <row r="274" spans="1:1" x14ac:dyDescent="0.25">
      <c r="A274" s="58"/>
    </row>
    <row r="276" spans="1:1" x14ac:dyDescent="0.25">
      <c r="A276" s="58"/>
    </row>
    <row r="278" spans="1:1" x14ac:dyDescent="0.25">
      <c r="A278" s="58"/>
    </row>
    <row r="280" spans="1:1" x14ac:dyDescent="0.25">
      <c r="A280" s="58"/>
    </row>
    <row r="282" spans="1:1" x14ac:dyDescent="0.25">
      <c r="A282" s="58"/>
    </row>
    <row r="284" spans="1:1" x14ac:dyDescent="0.25">
      <c r="A284" s="58"/>
    </row>
    <row r="286" spans="1:1" x14ac:dyDescent="0.25">
      <c r="A286" s="58"/>
    </row>
    <row r="288" spans="1:1" x14ac:dyDescent="0.25">
      <c r="A288" s="58"/>
    </row>
    <row r="290" spans="1:1" x14ac:dyDescent="0.25">
      <c r="A290" s="58"/>
    </row>
    <row r="292" spans="1:1" x14ac:dyDescent="0.25">
      <c r="A292" s="58"/>
    </row>
    <row r="294" spans="1:1" x14ac:dyDescent="0.25">
      <c r="A294" s="58"/>
    </row>
    <row r="296" spans="1:1" x14ac:dyDescent="0.25">
      <c r="A296" s="58"/>
    </row>
    <row r="298" spans="1:1" x14ac:dyDescent="0.25">
      <c r="A298" s="58"/>
    </row>
    <row r="300" spans="1:1" x14ac:dyDescent="0.25">
      <c r="A300" s="58"/>
    </row>
    <row r="302" spans="1:1" x14ac:dyDescent="0.25">
      <c r="A302" s="58"/>
    </row>
    <row r="304" spans="1:1" x14ac:dyDescent="0.25">
      <c r="A304" s="58"/>
    </row>
    <row r="306" spans="1:1" x14ac:dyDescent="0.25">
      <c r="A306" s="58"/>
    </row>
    <row r="308" spans="1:1" x14ac:dyDescent="0.25">
      <c r="A308" s="58"/>
    </row>
    <row r="310" spans="1:1" x14ac:dyDescent="0.25">
      <c r="A310" s="58"/>
    </row>
    <row r="312" spans="1:1" x14ac:dyDescent="0.25">
      <c r="A312" s="58"/>
    </row>
    <row r="314" spans="1:1" x14ac:dyDescent="0.25">
      <c r="A314" s="58"/>
    </row>
    <row r="316" spans="1:1" x14ac:dyDescent="0.25">
      <c r="A316" s="58"/>
    </row>
    <row r="318" spans="1:1" x14ac:dyDescent="0.25">
      <c r="A318" s="58"/>
    </row>
  </sheetData>
  <mergeCells count="1">
    <mergeCell ref="R14:W1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6"/>
  <sheetViews>
    <sheetView workbookViewId="0">
      <selection activeCell="B6" sqref="B6"/>
    </sheetView>
  </sheetViews>
  <sheetFormatPr defaultRowHeight="15" x14ac:dyDescent="0.25"/>
  <cols>
    <col min="1" max="1" width="20.5703125" bestFit="1" customWidth="1"/>
    <col min="2" max="2" width="11.28515625" bestFit="1" customWidth="1"/>
    <col min="3" max="3" width="14.42578125" customWidth="1"/>
    <col min="17" max="17" width="10.5703125" bestFit="1" customWidth="1"/>
  </cols>
  <sheetData>
    <row r="1" spans="1:23" x14ac:dyDescent="0.25">
      <c r="A1" s="99" t="s">
        <v>24</v>
      </c>
      <c r="B1" s="40">
        <v>46.13</v>
      </c>
    </row>
    <row r="2" spans="1:23" x14ac:dyDescent="0.25">
      <c r="A2" s="100" t="s">
        <v>25</v>
      </c>
      <c r="B2" s="38">
        <v>5</v>
      </c>
    </row>
    <row r="3" spans="1:23" x14ac:dyDescent="0.25">
      <c r="A3" s="100" t="s">
        <v>26</v>
      </c>
      <c r="B3" s="38">
        <v>217</v>
      </c>
    </row>
    <row r="4" spans="1:23" x14ac:dyDescent="0.25">
      <c r="A4" s="100" t="s">
        <v>27</v>
      </c>
      <c r="B4" s="41">
        <f>B1*B3</f>
        <v>10010.210000000001</v>
      </c>
    </row>
    <row r="5" spans="1:23" ht="15.75" thickBot="1" x14ac:dyDescent="0.3">
      <c r="A5" s="101" t="s">
        <v>28</v>
      </c>
      <c r="B5" s="39">
        <v>0.35</v>
      </c>
    </row>
    <row r="6" spans="1:23" ht="15.75" thickBot="1" x14ac:dyDescent="0.3">
      <c r="A6" s="134" t="s">
        <v>54</v>
      </c>
      <c r="B6" s="39">
        <f>B5*SQRT(H15)</f>
        <v>0.16928570524412273</v>
      </c>
    </row>
    <row r="8" spans="1:23" ht="15.75" thickBot="1" x14ac:dyDescent="0.3"/>
    <row r="9" spans="1:23" ht="39" customHeight="1" thickBot="1" x14ac:dyDescent="0.3">
      <c r="A9" s="50" t="s">
        <v>32</v>
      </c>
      <c r="B9" s="51" t="s">
        <v>31</v>
      </c>
      <c r="C9" s="51" t="s">
        <v>29</v>
      </c>
      <c r="D9" s="52" t="s">
        <v>6</v>
      </c>
      <c r="G9" s="64" t="s">
        <v>36</v>
      </c>
      <c r="H9" s="65" t="s">
        <v>29</v>
      </c>
      <c r="I9" s="66" t="s">
        <v>35</v>
      </c>
    </row>
    <row r="10" spans="1:23" x14ac:dyDescent="0.25">
      <c r="A10" s="87">
        <v>0</v>
      </c>
      <c r="B10" s="48">
        <v>46.13</v>
      </c>
      <c r="C10" s="49">
        <f>$H$10</f>
        <v>0.19919999999999999</v>
      </c>
      <c r="D10" s="49">
        <f>$I$10</f>
        <v>0.17899999999999999</v>
      </c>
      <c r="G10" s="53">
        <v>1</v>
      </c>
      <c r="H10" s="47">
        <v>0.19919999999999999</v>
      </c>
      <c r="I10" s="54">
        <v>0.17899999999999999</v>
      </c>
    </row>
    <row r="11" spans="1:23" x14ac:dyDescent="0.25">
      <c r="A11" s="75">
        <v>1</v>
      </c>
      <c r="B11" s="46">
        <f ca="1">B10+B10*((D10/12)+(C10/12)*NORMINV(RAND(),0,1))</f>
        <v>46.711362969164234</v>
      </c>
      <c r="C11" s="47">
        <f t="shared" ref="C11:C21" si="0">$H$10</f>
        <v>0.19919999999999999</v>
      </c>
      <c r="D11" s="47">
        <f t="shared" ref="D11:D21" si="1">$I$10</f>
        <v>0.17899999999999999</v>
      </c>
      <c r="G11" s="53">
        <v>2</v>
      </c>
      <c r="H11" s="47">
        <v>0.216</v>
      </c>
      <c r="I11" s="54">
        <v>9.5000000000000001E-2</v>
      </c>
      <c r="Q11" s="68" t="s">
        <v>36</v>
      </c>
      <c r="R11" s="69">
        <v>0</v>
      </c>
      <c r="S11" s="69">
        <v>1</v>
      </c>
      <c r="T11" s="69">
        <v>2</v>
      </c>
      <c r="U11" s="69">
        <v>3</v>
      </c>
      <c r="V11" s="69">
        <v>4</v>
      </c>
      <c r="W11" s="70">
        <v>5</v>
      </c>
    </row>
    <row r="12" spans="1:23" x14ac:dyDescent="0.25">
      <c r="A12" s="75">
        <v>2</v>
      </c>
      <c r="B12" s="46">
        <f t="shared" ref="B12:B70" ca="1" si="2">B11+B11*((D11/12)+(C11/12)*NORMINV(RAND(),0,1))</f>
        <v>47.050097621117878</v>
      </c>
      <c r="C12" s="47">
        <f t="shared" si="0"/>
        <v>0.19919999999999999</v>
      </c>
      <c r="D12" s="47">
        <f t="shared" si="1"/>
        <v>0.17899999999999999</v>
      </c>
      <c r="G12" s="53">
        <v>3</v>
      </c>
      <c r="H12" s="47">
        <v>0.23549999999999999</v>
      </c>
      <c r="I12" s="54">
        <v>5.45E-2</v>
      </c>
      <c r="Q12" s="73" t="s">
        <v>38</v>
      </c>
      <c r="R12" s="74">
        <f ca="1">AVERAGE(R16:R266)</f>
        <v>46.860007775500655</v>
      </c>
      <c r="S12" s="74">
        <f t="shared" ref="S12:W12" ca="1" si="3">AVERAGE(S16:S266)</f>
        <v>54.899868694423589</v>
      </c>
      <c r="T12" s="74">
        <f t="shared" ca="1" si="3"/>
        <v>60.917106057236872</v>
      </c>
      <c r="U12" s="74">
        <f t="shared" ca="1" si="3"/>
        <v>64.562164437085258</v>
      </c>
      <c r="V12" s="74">
        <f t="shared" ca="1" si="3"/>
        <v>62.644005117571872</v>
      </c>
      <c r="W12" s="60">
        <f t="shared" ca="1" si="3"/>
        <v>66.131044339928479</v>
      </c>
    </row>
    <row r="13" spans="1:23" x14ac:dyDescent="0.25">
      <c r="A13" s="75">
        <v>3</v>
      </c>
      <c r="B13" s="46">
        <f t="shared" ca="1" si="2"/>
        <v>47.472488089515174</v>
      </c>
      <c r="C13" s="47">
        <f t="shared" si="0"/>
        <v>0.19919999999999999</v>
      </c>
      <c r="D13" s="47">
        <f t="shared" si="1"/>
        <v>0.17899999999999999</v>
      </c>
      <c r="G13" s="53">
        <v>4</v>
      </c>
      <c r="H13" s="47">
        <v>0.25600000000000001</v>
      </c>
      <c r="I13" s="54">
        <v>-3.2000000000000001E-2</v>
      </c>
    </row>
    <row r="14" spans="1:23" ht="15.75" thickBot="1" x14ac:dyDescent="0.3">
      <c r="A14" s="75">
        <v>4</v>
      </c>
      <c r="B14" s="46">
        <f t="shared" ca="1" si="2"/>
        <v>49.27905593134308</v>
      </c>
      <c r="C14" s="47">
        <f t="shared" si="0"/>
        <v>0.19919999999999999</v>
      </c>
      <c r="D14" s="47">
        <f t="shared" si="1"/>
        <v>0.17899999999999999</v>
      </c>
      <c r="G14" s="55">
        <v>5</v>
      </c>
      <c r="H14" s="56">
        <v>0.26300000000000001</v>
      </c>
      <c r="I14" s="57">
        <v>5.45E-2</v>
      </c>
      <c r="R14" s="115" t="s">
        <v>33</v>
      </c>
      <c r="S14" s="115"/>
      <c r="T14" s="115"/>
      <c r="U14" s="115"/>
      <c r="V14" s="115"/>
      <c r="W14" s="115"/>
    </row>
    <row r="15" spans="1:23" ht="15.75" thickBot="1" x14ac:dyDescent="0.3">
      <c r="A15" s="75">
        <v>5</v>
      </c>
      <c r="B15" s="46">
        <f t="shared" ca="1" si="2"/>
        <v>49.613854039880202</v>
      </c>
      <c r="C15" s="47">
        <f t="shared" si="0"/>
        <v>0.19919999999999999</v>
      </c>
      <c r="D15" s="47">
        <f t="shared" si="1"/>
        <v>0.17899999999999999</v>
      </c>
      <c r="H15" s="82">
        <f>AVERAGE(H10:H14)</f>
        <v>0.23394000000000004</v>
      </c>
      <c r="I15" s="83">
        <f>AVERAGE(I10:I14)</f>
        <v>7.0199999999999999E-2</v>
      </c>
      <c r="R15">
        <v>1</v>
      </c>
      <c r="S15">
        <v>12</v>
      </c>
      <c r="T15">
        <v>24</v>
      </c>
      <c r="U15">
        <v>36</v>
      </c>
      <c r="V15">
        <v>48</v>
      </c>
      <c r="W15">
        <v>60</v>
      </c>
    </row>
    <row r="16" spans="1:23" x14ac:dyDescent="0.25">
      <c r="A16" s="75">
        <v>6</v>
      </c>
      <c r="B16" s="46">
        <f t="shared" ca="1" si="2"/>
        <v>51.196507780453324</v>
      </c>
      <c r="C16" s="47">
        <f t="shared" si="0"/>
        <v>0.19919999999999999</v>
      </c>
      <c r="D16" s="47">
        <f t="shared" si="1"/>
        <v>0.17899999999999999</v>
      </c>
      <c r="R16" s="68">
        <f ca="1">VLOOKUP(R15,$A$10:$B$70,2,FALSE)</f>
        <v>46.711362969164234</v>
      </c>
      <c r="S16" s="69">
        <f t="shared" ref="S16:W16" ca="1" si="4">VLOOKUP(S15,$A$10:$B$70,2,FALSE)</f>
        <v>52.758265554183176</v>
      </c>
      <c r="T16" s="69">
        <f t="shared" ca="1" si="4"/>
        <v>57.980400669877284</v>
      </c>
      <c r="U16" s="69">
        <f t="shared" ca="1" si="4"/>
        <v>63.311878517272568</v>
      </c>
      <c r="V16" s="69">
        <f t="shared" ca="1" si="4"/>
        <v>54.054252069064646</v>
      </c>
      <c r="W16" s="70">
        <f t="shared" ca="1" si="4"/>
        <v>62.282487530670437</v>
      </c>
    </row>
    <row r="17" spans="1:23" x14ac:dyDescent="0.25">
      <c r="A17" s="75">
        <v>7</v>
      </c>
      <c r="B17" s="46">
        <f t="shared" ca="1" si="2"/>
        <v>51.315105907954766</v>
      </c>
      <c r="C17" s="47">
        <f t="shared" si="0"/>
        <v>0.19919999999999999</v>
      </c>
      <c r="D17" s="47">
        <f t="shared" si="1"/>
        <v>0.17899999999999999</v>
      </c>
      <c r="P17" s="67" t="s">
        <v>34</v>
      </c>
      <c r="Q17">
        <v>1</v>
      </c>
      <c r="R17" s="71">
        <f t="dataTable" ref="R17:W266" dt2D="0" dtr="0" r1="D6" ca="1"/>
        <v>46.829370074653063</v>
      </c>
      <c r="S17" s="44">
        <v>47.928135897183118</v>
      </c>
      <c r="T17" s="44">
        <v>53.390133200952974</v>
      </c>
      <c r="U17" s="44">
        <v>49.656518149931323</v>
      </c>
      <c r="V17" s="44">
        <v>47.991608819978488</v>
      </c>
      <c r="W17" s="72">
        <v>46.843558979628362</v>
      </c>
    </row>
    <row r="18" spans="1:23" x14ac:dyDescent="0.25">
      <c r="A18" s="75">
        <v>8</v>
      </c>
      <c r="B18" s="46">
        <f t="shared" ca="1" si="2"/>
        <v>52.766400663655418</v>
      </c>
      <c r="C18" s="47">
        <f t="shared" si="0"/>
        <v>0.19919999999999999</v>
      </c>
      <c r="D18" s="47">
        <f t="shared" si="1"/>
        <v>0.17899999999999999</v>
      </c>
      <c r="Q18">
        <v>2</v>
      </c>
      <c r="R18" s="71">
        <v>46.447515302453724</v>
      </c>
      <c r="S18" s="44">
        <v>52.726051010739305</v>
      </c>
      <c r="T18" s="44">
        <v>51.802420653559992</v>
      </c>
      <c r="U18" s="44">
        <v>59.088766973664441</v>
      </c>
      <c r="V18" s="44">
        <v>62.144671123772198</v>
      </c>
      <c r="W18" s="72">
        <v>74.239685888237744</v>
      </c>
    </row>
    <row r="19" spans="1:23" x14ac:dyDescent="0.25">
      <c r="A19" s="75">
        <v>9</v>
      </c>
      <c r="B19" s="46">
        <f t="shared" ca="1" si="2"/>
        <v>52.526309578399442</v>
      </c>
      <c r="C19" s="47">
        <f t="shared" si="0"/>
        <v>0.19919999999999999</v>
      </c>
      <c r="D19" s="47">
        <f t="shared" si="1"/>
        <v>0.17899999999999999</v>
      </c>
      <c r="Q19">
        <v>3</v>
      </c>
      <c r="R19" s="71">
        <v>47.223243175680587</v>
      </c>
      <c r="S19" s="44">
        <v>53.879711165548066</v>
      </c>
      <c r="T19" s="44">
        <v>56.782729931158855</v>
      </c>
      <c r="U19" s="44">
        <v>56.998531508909004</v>
      </c>
      <c r="V19" s="44">
        <v>49.348690201488012</v>
      </c>
      <c r="W19" s="72">
        <v>50.046387788022763</v>
      </c>
    </row>
    <row r="20" spans="1:23" x14ac:dyDescent="0.25">
      <c r="A20" s="75">
        <v>10</v>
      </c>
      <c r="B20" s="46">
        <f t="shared" ca="1" si="2"/>
        <v>51.729076411064788</v>
      </c>
      <c r="C20" s="47">
        <f t="shared" si="0"/>
        <v>0.19919999999999999</v>
      </c>
      <c r="D20" s="47">
        <f t="shared" si="1"/>
        <v>0.17899999999999999</v>
      </c>
      <c r="Q20">
        <v>4</v>
      </c>
      <c r="R20" s="71">
        <v>47.284033699725896</v>
      </c>
      <c r="S20" s="44">
        <v>59.173778224748197</v>
      </c>
      <c r="T20" s="44">
        <v>60.995564550753123</v>
      </c>
      <c r="U20" s="44">
        <v>60.22628135618934</v>
      </c>
      <c r="V20" s="44">
        <v>50.736627008294299</v>
      </c>
      <c r="W20" s="72">
        <v>57.893159923324262</v>
      </c>
    </row>
    <row r="21" spans="1:23" x14ac:dyDescent="0.25">
      <c r="A21" s="75">
        <v>11</v>
      </c>
      <c r="B21" s="46">
        <f t="shared" ca="1" si="2"/>
        <v>51.626656354660007</v>
      </c>
      <c r="C21" s="47">
        <f t="shared" si="0"/>
        <v>0.19919999999999999</v>
      </c>
      <c r="D21" s="47">
        <f t="shared" si="1"/>
        <v>0.17899999999999999</v>
      </c>
      <c r="Q21">
        <v>5</v>
      </c>
      <c r="R21" s="71">
        <v>47.176475605502588</v>
      </c>
      <c r="S21" s="44">
        <v>55.662254455452199</v>
      </c>
      <c r="T21" s="44">
        <v>52.339185951637141</v>
      </c>
      <c r="U21" s="44">
        <v>55.59931845922921</v>
      </c>
      <c r="V21" s="44">
        <v>54.54249189904678</v>
      </c>
      <c r="W21" s="72">
        <v>60.577288708830402</v>
      </c>
    </row>
    <row r="22" spans="1:23" x14ac:dyDescent="0.25">
      <c r="A22" s="75">
        <v>12</v>
      </c>
      <c r="B22" s="46">
        <f t="shared" ca="1" si="2"/>
        <v>52.758265554183176</v>
      </c>
      <c r="C22" s="47">
        <f>$H$11</f>
        <v>0.216</v>
      </c>
      <c r="D22" s="85">
        <f>$I$11</f>
        <v>9.5000000000000001E-2</v>
      </c>
      <c r="Q22">
        <v>6</v>
      </c>
      <c r="R22" s="71">
        <v>46.076167901342437</v>
      </c>
      <c r="S22" s="44">
        <v>58.185395122125399</v>
      </c>
      <c r="T22" s="44">
        <v>67.491671901887301</v>
      </c>
      <c r="U22" s="44">
        <v>69.214455556152529</v>
      </c>
      <c r="V22" s="44">
        <v>70.371435519227319</v>
      </c>
      <c r="W22" s="72">
        <v>81.937130921653733</v>
      </c>
    </row>
    <row r="23" spans="1:23" x14ac:dyDescent="0.25">
      <c r="A23" s="75">
        <v>13</v>
      </c>
      <c r="B23" s="46">
        <f t="shared" ca="1" si="2"/>
        <v>52.818288484494573</v>
      </c>
      <c r="C23" s="47">
        <f t="shared" ref="C23:C33" si="5">$H$11</f>
        <v>0.216</v>
      </c>
      <c r="D23" s="85">
        <f t="shared" ref="D23:D33" si="6">$I$11</f>
        <v>9.5000000000000001E-2</v>
      </c>
      <c r="Q23">
        <v>7</v>
      </c>
      <c r="R23" s="71">
        <v>45.70313646729543</v>
      </c>
      <c r="S23" s="44">
        <v>52.228236935850987</v>
      </c>
      <c r="T23" s="44">
        <v>57.689380088790571</v>
      </c>
      <c r="U23" s="44">
        <v>63.702832859540187</v>
      </c>
      <c r="V23" s="44">
        <v>69.781475089133693</v>
      </c>
      <c r="W23" s="72">
        <v>68.354428969902585</v>
      </c>
    </row>
    <row r="24" spans="1:23" x14ac:dyDescent="0.25">
      <c r="A24" s="75">
        <v>14</v>
      </c>
      <c r="B24" s="46">
        <f t="shared" ca="1" si="2"/>
        <v>52.882076865432218</v>
      </c>
      <c r="C24" s="47">
        <f t="shared" si="5"/>
        <v>0.216</v>
      </c>
      <c r="D24" s="85">
        <f t="shared" si="6"/>
        <v>9.5000000000000001E-2</v>
      </c>
      <c r="Q24">
        <v>8</v>
      </c>
      <c r="R24" s="71">
        <v>45.437247838754416</v>
      </c>
      <c r="S24" s="44">
        <v>54.219892047312072</v>
      </c>
      <c r="T24" s="44">
        <v>63.389559648375226</v>
      </c>
      <c r="U24" s="44">
        <v>69.044527515192144</v>
      </c>
      <c r="V24" s="44">
        <v>63.323645676843483</v>
      </c>
      <c r="W24" s="72">
        <v>73.472424656477173</v>
      </c>
    </row>
    <row r="25" spans="1:23" x14ac:dyDescent="0.25">
      <c r="A25" s="75">
        <v>15</v>
      </c>
      <c r="B25" s="46">
        <f t="shared" ca="1" si="2"/>
        <v>52.569161682969863</v>
      </c>
      <c r="C25" s="47">
        <f t="shared" si="5"/>
        <v>0.216</v>
      </c>
      <c r="D25" s="85">
        <f t="shared" si="6"/>
        <v>9.5000000000000001E-2</v>
      </c>
      <c r="Q25">
        <v>9</v>
      </c>
      <c r="R25" s="71">
        <v>48.456206738006912</v>
      </c>
      <c r="S25" s="44">
        <v>53.458593697868572</v>
      </c>
      <c r="T25" s="44">
        <v>61.158080943578767</v>
      </c>
      <c r="U25" s="44">
        <v>69.511712598597953</v>
      </c>
      <c r="V25" s="44">
        <v>71.258852700813961</v>
      </c>
      <c r="W25" s="72">
        <v>74.970432867907007</v>
      </c>
    </row>
    <row r="26" spans="1:23" x14ac:dyDescent="0.25">
      <c r="A26" s="75">
        <v>16</v>
      </c>
      <c r="B26" s="46">
        <f t="shared" ca="1" si="2"/>
        <v>54.499620860663697</v>
      </c>
      <c r="C26" s="47">
        <f t="shared" si="5"/>
        <v>0.216</v>
      </c>
      <c r="D26" s="85">
        <f t="shared" si="6"/>
        <v>9.5000000000000001E-2</v>
      </c>
      <c r="Q26">
        <v>10</v>
      </c>
      <c r="R26" s="71">
        <v>47.337819304423718</v>
      </c>
      <c r="S26" s="44">
        <v>56.947941690575874</v>
      </c>
      <c r="T26" s="44">
        <v>62.775001265704311</v>
      </c>
      <c r="U26" s="44">
        <v>73.443728994268241</v>
      </c>
      <c r="V26" s="44">
        <v>72.650644170905153</v>
      </c>
      <c r="W26" s="72">
        <v>71.153219407207189</v>
      </c>
    </row>
    <row r="27" spans="1:23" x14ac:dyDescent="0.25">
      <c r="A27" s="75">
        <v>17</v>
      </c>
      <c r="B27" s="46">
        <f t="shared" ca="1" si="2"/>
        <v>56.575169345052153</v>
      </c>
      <c r="C27" s="47">
        <f t="shared" si="5"/>
        <v>0.216</v>
      </c>
      <c r="D27" s="85">
        <f t="shared" si="6"/>
        <v>9.5000000000000001E-2</v>
      </c>
      <c r="Q27">
        <v>11</v>
      </c>
      <c r="R27" s="71">
        <v>46.446816370581978</v>
      </c>
      <c r="S27" s="44">
        <v>53.033034750677032</v>
      </c>
      <c r="T27" s="44">
        <v>59.866411624783915</v>
      </c>
      <c r="U27" s="44">
        <v>61.279280072606078</v>
      </c>
      <c r="V27" s="44">
        <v>60.320858601537253</v>
      </c>
      <c r="W27" s="72">
        <v>58.909476018798337</v>
      </c>
    </row>
    <row r="28" spans="1:23" x14ac:dyDescent="0.25">
      <c r="A28" s="75">
        <v>18</v>
      </c>
      <c r="B28" s="46">
        <f t="shared" ca="1" si="2"/>
        <v>55.072021667987812</v>
      </c>
      <c r="C28" s="47">
        <f t="shared" si="5"/>
        <v>0.216</v>
      </c>
      <c r="D28" s="85">
        <f t="shared" si="6"/>
        <v>9.5000000000000001E-2</v>
      </c>
      <c r="Q28">
        <v>12</v>
      </c>
      <c r="R28" s="71">
        <v>47.461289983981295</v>
      </c>
      <c r="S28" s="44">
        <v>56.592745039681517</v>
      </c>
      <c r="T28" s="44">
        <v>62.058848104322088</v>
      </c>
      <c r="U28" s="44">
        <v>66.473226661286816</v>
      </c>
      <c r="V28" s="44">
        <v>65.898761927572451</v>
      </c>
      <c r="W28" s="72">
        <v>69.327089763753861</v>
      </c>
    </row>
    <row r="29" spans="1:23" x14ac:dyDescent="0.25">
      <c r="A29" s="75">
        <v>19</v>
      </c>
      <c r="B29" s="46">
        <f t="shared" ca="1" si="2"/>
        <v>57.708828251730459</v>
      </c>
      <c r="C29" s="47">
        <f t="shared" si="5"/>
        <v>0.216</v>
      </c>
      <c r="D29" s="85">
        <f t="shared" si="6"/>
        <v>9.5000000000000001E-2</v>
      </c>
      <c r="Q29">
        <v>13</v>
      </c>
      <c r="R29" s="71">
        <v>46.612708340258358</v>
      </c>
      <c r="S29" s="44">
        <v>51.225397884320998</v>
      </c>
      <c r="T29" s="44">
        <v>54.04203205350381</v>
      </c>
      <c r="U29" s="44">
        <v>65.962923444897697</v>
      </c>
      <c r="V29" s="44">
        <v>67.494556216088284</v>
      </c>
      <c r="W29" s="72">
        <v>65.392506092453857</v>
      </c>
    </row>
    <row r="30" spans="1:23" x14ac:dyDescent="0.25">
      <c r="A30" s="75">
        <v>20</v>
      </c>
      <c r="B30" s="46">
        <f t="shared" ca="1" si="2"/>
        <v>57.634497212800369</v>
      </c>
      <c r="C30" s="47">
        <f t="shared" si="5"/>
        <v>0.216</v>
      </c>
      <c r="D30" s="85">
        <f t="shared" si="6"/>
        <v>9.5000000000000001E-2</v>
      </c>
      <c r="Q30">
        <v>14</v>
      </c>
      <c r="R30" s="71">
        <v>46.893231604629193</v>
      </c>
      <c r="S30" s="44">
        <v>56.851914021526298</v>
      </c>
      <c r="T30" s="44">
        <v>57.781378451258043</v>
      </c>
      <c r="U30" s="44">
        <v>55.136198626522905</v>
      </c>
      <c r="V30" s="44">
        <v>53.202413534652372</v>
      </c>
      <c r="W30" s="72">
        <v>60.464677292164026</v>
      </c>
    </row>
    <row r="31" spans="1:23" x14ac:dyDescent="0.25">
      <c r="A31" s="75">
        <v>21</v>
      </c>
      <c r="B31" s="46">
        <f t="shared" ca="1" si="2"/>
        <v>56.00318307733427</v>
      </c>
      <c r="C31" s="47">
        <f t="shared" si="5"/>
        <v>0.216</v>
      </c>
      <c r="D31" s="85">
        <f t="shared" si="6"/>
        <v>9.5000000000000001E-2</v>
      </c>
      <c r="Q31">
        <v>15</v>
      </c>
      <c r="R31" s="71">
        <v>48.100133244756108</v>
      </c>
      <c r="S31" s="44">
        <v>59.008949415371639</v>
      </c>
      <c r="T31" s="44">
        <v>65.586686258719809</v>
      </c>
      <c r="U31" s="44">
        <v>73.919088486873633</v>
      </c>
      <c r="V31" s="44">
        <v>72.26808210159345</v>
      </c>
      <c r="W31" s="72">
        <v>76.672481257760637</v>
      </c>
    </row>
    <row r="32" spans="1:23" x14ac:dyDescent="0.25">
      <c r="A32" s="75">
        <v>22</v>
      </c>
      <c r="B32" s="46">
        <f t="shared" ca="1" si="2"/>
        <v>56.713460660661653</v>
      </c>
      <c r="C32" s="47">
        <f t="shared" si="5"/>
        <v>0.216</v>
      </c>
      <c r="D32" s="85">
        <f t="shared" si="6"/>
        <v>9.5000000000000001E-2</v>
      </c>
      <c r="Q32">
        <v>16</v>
      </c>
      <c r="R32" s="71">
        <v>45.675265684904559</v>
      </c>
      <c r="S32" s="44">
        <v>52.435116199394948</v>
      </c>
      <c r="T32" s="44">
        <v>60.357721459911915</v>
      </c>
      <c r="U32" s="44">
        <v>66.006622052380379</v>
      </c>
      <c r="V32" s="44">
        <v>68.942773696697074</v>
      </c>
      <c r="W32" s="72">
        <v>60.898865089414016</v>
      </c>
    </row>
    <row r="33" spans="1:23" x14ac:dyDescent="0.25">
      <c r="A33" s="75">
        <v>23</v>
      </c>
      <c r="B33" s="46">
        <f t="shared" ca="1" si="2"/>
        <v>56.273750198621926</v>
      </c>
      <c r="C33" s="47">
        <f t="shared" si="5"/>
        <v>0.216</v>
      </c>
      <c r="D33" s="85">
        <f t="shared" si="6"/>
        <v>9.5000000000000001E-2</v>
      </c>
      <c r="Q33">
        <v>17</v>
      </c>
      <c r="R33" s="71">
        <v>47.333327208186873</v>
      </c>
      <c r="S33" s="44">
        <v>58.986487690263026</v>
      </c>
      <c r="T33" s="44">
        <v>71.413926914445668</v>
      </c>
      <c r="U33" s="44">
        <v>84.77215614205528</v>
      </c>
      <c r="V33" s="44">
        <v>87.110334256784427</v>
      </c>
      <c r="W33" s="72">
        <v>94.783240313494289</v>
      </c>
    </row>
    <row r="34" spans="1:23" x14ac:dyDescent="0.25">
      <c r="A34" s="75">
        <v>24</v>
      </c>
      <c r="B34" s="46">
        <f t="shared" ca="1" si="2"/>
        <v>57.980400669877284</v>
      </c>
      <c r="C34" s="47">
        <f>$H$12</f>
        <v>0.23549999999999999</v>
      </c>
      <c r="D34" s="85">
        <f>$I$12</f>
        <v>5.45E-2</v>
      </c>
      <c r="Q34">
        <v>18</v>
      </c>
      <c r="R34" s="71">
        <v>46.749718584832337</v>
      </c>
      <c r="S34" s="44">
        <v>54.042925679943593</v>
      </c>
      <c r="T34" s="44">
        <v>63.668832599053928</v>
      </c>
      <c r="U34" s="44">
        <v>74.972121011322443</v>
      </c>
      <c r="V34" s="44">
        <v>73.646402278193335</v>
      </c>
      <c r="W34" s="72">
        <v>78.987246399255142</v>
      </c>
    </row>
    <row r="35" spans="1:23" x14ac:dyDescent="0.25">
      <c r="A35" s="75">
        <v>25</v>
      </c>
      <c r="B35" s="46">
        <f t="shared" ca="1" si="2"/>
        <v>57.766952014088226</v>
      </c>
      <c r="C35" s="47">
        <f t="shared" ref="C35:C45" si="7">$H$12</f>
        <v>0.23549999999999999</v>
      </c>
      <c r="D35" s="85">
        <f t="shared" ref="D35:D45" si="8">$I$12</f>
        <v>5.45E-2</v>
      </c>
      <c r="Q35">
        <v>19</v>
      </c>
      <c r="R35" s="71">
        <v>46.159668336769073</v>
      </c>
      <c r="S35" s="44">
        <v>53.021713214060256</v>
      </c>
      <c r="T35" s="44">
        <v>55.198330152328708</v>
      </c>
      <c r="U35" s="44">
        <v>54.724701984170899</v>
      </c>
      <c r="V35" s="44">
        <v>65.211281357319493</v>
      </c>
      <c r="W35" s="72">
        <v>71.776943616188277</v>
      </c>
    </row>
    <row r="36" spans="1:23" x14ac:dyDescent="0.25">
      <c r="A36" s="75">
        <v>26</v>
      </c>
      <c r="B36" s="46">
        <f t="shared" ca="1" si="2"/>
        <v>58.578292564367494</v>
      </c>
      <c r="C36" s="47">
        <f t="shared" si="7"/>
        <v>0.23549999999999999</v>
      </c>
      <c r="D36" s="85">
        <f t="shared" si="8"/>
        <v>5.45E-2</v>
      </c>
      <c r="Q36">
        <v>20</v>
      </c>
      <c r="R36" s="71">
        <v>47.200324566478571</v>
      </c>
      <c r="S36" s="44">
        <v>57.543570575424255</v>
      </c>
      <c r="T36" s="44">
        <v>57.218698580916978</v>
      </c>
      <c r="U36" s="44">
        <v>54.697156758179375</v>
      </c>
      <c r="V36" s="44">
        <v>52.872985578286659</v>
      </c>
      <c r="W36" s="72">
        <v>55.791065823530801</v>
      </c>
    </row>
    <row r="37" spans="1:23" x14ac:dyDescent="0.25">
      <c r="A37" s="75">
        <v>27</v>
      </c>
      <c r="B37" s="46">
        <f t="shared" ca="1" si="2"/>
        <v>58.218733931445627</v>
      </c>
      <c r="C37" s="47">
        <f t="shared" si="7"/>
        <v>0.23549999999999999</v>
      </c>
      <c r="D37" s="85">
        <f t="shared" si="8"/>
        <v>5.45E-2</v>
      </c>
      <c r="Q37">
        <v>21</v>
      </c>
      <c r="R37" s="71">
        <v>46.54758373127288</v>
      </c>
      <c r="S37" s="44">
        <v>50.868842059015243</v>
      </c>
      <c r="T37" s="44">
        <v>56.486094071132953</v>
      </c>
      <c r="U37" s="44">
        <v>57.947419013380937</v>
      </c>
      <c r="V37" s="44">
        <v>54.931292210226289</v>
      </c>
      <c r="W37" s="72">
        <v>62.813300145110354</v>
      </c>
    </row>
    <row r="38" spans="1:23" x14ac:dyDescent="0.25">
      <c r="A38" s="75">
        <v>28</v>
      </c>
      <c r="B38" s="46">
        <f t="shared" ca="1" si="2"/>
        <v>60.690601079164296</v>
      </c>
      <c r="C38" s="47">
        <f t="shared" si="7"/>
        <v>0.23549999999999999</v>
      </c>
      <c r="D38" s="85">
        <f t="shared" si="8"/>
        <v>5.45E-2</v>
      </c>
      <c r="Q38">
        <v>22</v>
      </c>
      <c r="R38" s="71">
        <v>46.001042383644524</v>
      </c>
      <c r="S38" s="44">
        <v>48.325412503195693</v>
      </c>
      <c r="T38" s="44">
        <v>51.132204745983366</v>
      </c>
      <c r="U38" s="44">
        <v>54.459101897543</v>
      </c>
      <c r="V38" s="44">
        <v>52.377040890583821</v>
      </c>
      <c r="W38" s="72">
        <v>59.556892595075617</v>
      </c>
    </row>
    <row r="39" spans="1:23" x14ac:dyDescent="0.25">
      <c r="A39" s="75">
        <v>29</v>
      </c>
      <c r="B39" s="46">
        <f t="shared" ca="1" si="2"/>
        <v>62.58947355230665</v>
      </c>
      <c r="C39" s="47">
        <f t="shared" si="7"/>
        <v>0.23549999999999999</v>
      </c>
      <c r="D39" s="85">
        <f t="shared" si="8"/>
        <v>5.45E-2</v>
      </c>
      <c r="Q39">
        <v>23</v>
      </c>
      <c r="R39" s="71">
        <v>46.46154392698184</v>
      </c>
      <c r="S39" s="44">
        <v>55.23157681764652</v>
      </c>
      <c r="T39" s="44">
        <v>60.660085557975052</v>
      </c>
      <c r="U39" s="44">
        <v>64.168777216885246</v>
      </c>
      <c r="V39" s="44">
        <v>66.040674390153569</v>
      </c>
      <c r="W39" s="72">
        <v>75.934602118402267</v>
      </c>
    </row>
    <row r="40" spans="1:23" x14ac:dyDescent="0.25">
      <c r="A40" s="75">
        <v>30</v>
      </c>
      <c r="B40" s="46">
        <f t="shared" ca="1" si="2"/>
        <v>61.825409353393802</v>
      </c>
      <c r="C40" s="47">
        <f t="shared" si="7"/>
        <v>0.23549999999999999</v>
      </c>
      <c r="D40" s="85">
        <f t="shared" si="8"/>
        <v>5.45E-2</v>
      </c>
      <c r="Q40">
        <v>24</v>
      </c>
      <c r="R40" s="71">
        <v>47.066571368207121</v>
      </c>
      <c r="S40" s="44">
        <v>52.331329208986688</v>
      </c>
      <c r="T40" s="44">
        <v>59.186060835719765</v>
      </c>
      <c r="U40" s="44">
        <v>63.059991627007847</v>
      </c>
      <c r="V40" s="44">
        <v>58.168917883354169</v>
      </c>
      <c r="W40" s="72">
        <v>60.061176574923394</v>
      </c>
    </row>
    <row r="41" spans="1:23" x14ac:dyDescent="0.25">
      <c r="A41" s="75">
        <v>31</v>
      </c>
      <c r="B41" s="46">
        <f t="shared" ca="1" si="2"/>
        <v>60.75604824679187</v>
      </c>
      <c r="C41" s="47">
        <f t="shared" si="7"/>
        <v>0.23549999999999999</v>
      </c>
      <c r="D41" s="85">
        <f t="shared" si="8"/>
        <v>5.45E-2</v>
      </c>
      <c r="Q41">
        <v>25</v>
      </c>
      <c r="R41" s="71">
        <v>47.555624421303634</v>
      </c>
      <c r="S41" s="44">
        <v>51.881621567957346</v>
      </c>
      <c r="T41" s="44">
        <v>52.675859437998376</v>
      </c>
      <c r="U41" s="44">
        <v>55.899929868428089</v>
      </c>
      <c r="V41" s="44">
        <v>53.313413588867903</v>
      </c>
      <c r="W41" s="72">
        <v>62.289096988953645</v>
      </c>
    </row>
    <row r="42" spans="1:23" x14ac:dyDescent="0.25">
      <c r="A42" s="75">
        <v>32</v>
      </c>
      <c r="B42" s="46">
        <f t="shared" ca="1" si="2"/>
        <v>60.209211912392355</v>
      </c>
      <c r="C42" s="47">
        <f t="shared" si="7"/>
        <v>0.23549999999999999</v>
      </c>
      <c r="D42" s="85">
        <f t="shared" si="8"/>
        <v>5.45E-2</v>
      </c>
      <c r="Q42">
        <v>26</v>
      </c>
      <c r="R42" s="71">
        <v>46.384638005400937</v>
      </c>
      <c r="S42" s="44">
        <v>54.862986159543958</v>
      </c>
      <c r="T42" s="44">
        <v>62.734087890336106</v>
      </c>
      <c r="U42" s="44">
        <v>71.868339520804057</v>
      </c>
      <c r="V42" s="44">
        <v>69.492264465208478</v>
      </c>
      <c r="W42" s="72">
        <v>78.947586762803837</v>
      </c>
    </row>
    <row r="43" spans="1:23" x14ac:dyDescent="0.25">
      <c r="A43" s="75">
        <v>33</v>
      </c>
      <c r="B43" s="46">
        <f t="shared" ca="1" si="2"/>
        <v>61.396185442792309</v>
      </c>
      <c r="C43" s="47">
        <f t="shared" si="7"/>
        <v>0.23549999999999999</v>
      </c>
      <c r="D43" s="85">
        <f t="shared" si="8"/>
        <v>5.45E-2</v>
      </c>
      <c r="Q43">
        <v>27</v>
      </c>
      <c r="R43" s="71">
        <v>47.261048953562117</v>
      </c>
      <c r="S43" s="44">
        <v>55.33460606139429</v>
      </c>
      <c r="T43" s="44">
        <v>56.149222077837365</v>
      </c>
      <c r="U43" s="44">
        <v>68.349829145110562</v>
      </c>
      <c r="V43" s="44">
        <v>55.368965984319402</v>
      </c>
      <c r="W43" s="72">
        <v>51.741665439898043</v>
      </c>
    </row>
    <row r="44" spans="1:23" x14ac:dyDescent="0.25">
      <c r="A44" s="75">
        <v>34</v>
      </c>
      <c r="B44" s="46">
        <f t="shared" ca="1" si="2"/>
        <v>61.131295247752817</v>
      </c>
      <c r="C44" s="47">
        <f t="shared" si="7"/>
        <v>0.23549999999999999</v>
      </c>
      <c r="D44" s="85">
        <f t="shared" si="8"/>
        <v>5.45E-2</v>
      </c>
      <c r="Q44">
        <v>28</v>
      </c>
      <c r="R44" s="71">
        <v>46.349702959033465</v>
      </c>
      <c r="S44" s="44">
        <v>51.429542166513578</v>
      </c>
      <c r="T44" s="44">
        <v>56.103949826746891</v>
      </c>
      <c r="U44" s="44">
        <v>60.88137100569422</v>
      </c>
      <c r="V44" s="44">
        <v>53.662306425086022</v>
      </c>
      <c r="W44" s="72">
        <v>55.191114306215901</v>
      </c>
    </row>
    <row r="45" spans="1:23" x14ac:dyDescent="0.25">
      <c r="A45" s="75">
        <v>35</v>
      </c>
      <c r="B45" s="46">
        <f t="shared" ca="1" si="2"/>
        <v>62.982836496305481</v>
      </c>
      <c r="C45" s="47">
        <f t="shared" si="7"/>
        <v>0.23549999999999999</v>
      </c>
      <c r="D45" s="85">
        <f t="shared" si="8"/>
        <v>5.45E-2</v>
      </c>
      <c r="Q45">
        <v>29</v>
      </c>
      <c r="R45" s="71">
        <v>46.463941950793441</v>
      </c>
      <c r="S45" s="44">
        <v>53.100235094826914</v>
      </c>
      <c r="T45" s="44">
        <v>53.618389317172657</v>
      </c>
      <c r="U45" s="44">
        <v>54.816235748574016</v>
      </c>
      <c r="V45" s="44">
        <v>56.34067422401759</v>
      </c>
      <c r="W45" s="72">
        <v>63.042308556110783</v>
      </c>
    </row>
    <row r="46" spans="1:23" x14ac:dyDescent="0.25">
      <c r="A46" s="75">
        <v>36</v>
      </c>
      <c r="B46" s="46">
        <f t="shared" ca="1" si="2"/>
        <v>63.311878517272568</v>
      </c>
      <c r="C46" s="47">
        <f>$H$13</f>
        <v>0.25600000000000001</v>
      </c>
      <c r="D46" s="85">
        <f>$I$13</f>
        <v>-3.2000000000000001E-2</v>
      </c>
      <c r="Q46">
        <v>30</v>
      </c>
      <c r="R46" s="71">
        <v>46.858493370662373</v>
      </c>
      <c r="S46" s="44">
        <v>57.343738840794906</v>
      </c>
      <c r="T46" s="44">
        <v>63.362003015820349</v>
      </c>
      <c r="U46" s="44">
        <v>63.687538885608895</v>
      </c>
      <c r="V46" s="44">
        <v>51.092626708085945</v>
      </c>
      <c r="W46" s="72">
        <v>52.586372737611512</v>
      </c>
    </row>
    <row r="47" spans="1:23" x14ac:dyDescent="0.25">
      <c r="A47" s="75">
        <v>37</v>
      </c>
      <c r="B47" s="46">
        <f t="shared" ca="1" si="2"/>
        <v>64.164850187351334</v>
      </c>
      <c r="C47" s="47">
        <f t="shared" ref="C47:C57" si="9">$H$13</f>
        <v>0.25600000000000001</v>
      </c>
      <c r="D47" s="85">
        <f t="shared" ref="D47:D57" si="10">$I$13</f>
        <v>-3.2000000000000001E-2</v>
      </c>
      <c r="Q47">
        <v>31</v>
      </c>
      <c r="R47" s="71">
        <v>46.418920655957393</v>
      </c>
      <c r="S47" s="44">
        <v>53.579513537963194</v>
      </c>
      <c r="T47" s="44">
        <v>67.848209450357956</v>
      </c>
      <c r="U47" s="44">
        <v>81.193023423103298</v>
      </c>
      <c r="V47" s="44">
        <v>77.551528220440034</v>
      </c>
      <c r="W47" s="72">
        <v>74.312585669045191</v>
      </c>
    </row>
    <row r="48" spans="1:23" x14ac:dyDescent="0.25">
      <c r="A48" s="75">
        <v>38</v>
      </c>
      <c r="B48" s="46">
        <f t="shared" ca="1" si="2"/>
        <v>64.653600372635566</v>
      </c>
      <c r="C48" s="47">
        <f t="shared" si="9"/>
        <v>0.25600000000000001</v>
      </c>
      <c r="D48" s="85">
        <f t="shared" si="10"/>
        <v>-3.2000000000000001E-2</v>
      </c>
      <c r="Q48">
        <v>32</v>
      </c>
      <c r="R48" s="71">
        <v>46.689071157656414</v>
      </c>
      <c r="S48" s="44">
        <v>53.292477958280529</v>
      </c>
      <c r="T48" s="44">
        <v>62.650715954019326</v>
      </c>
      <c r="U48" s="44">
        <v>67.719102742724189</v>
      </c>
      <c r="V48" s="44">
        <v>71.398724615093244</v>
      </c>
      <c r="W48" s="72">
        <v>64.811711711855693</v>
      </c>
    </row>
    <row r="49" spans="1:23" x14ac:dyDescent="0.25">
      <c r="A49" s="75">
        <v>39</v>
      </c>
      <c r="B49" s="46">
        <f t="shared" ca="1" si="2"/>
        <v>65.08938196165667</v>
      </c>
      <c r="C49" s="47">
        <f t="shared" si="9"/>
        <v>0.25600000000000001</v>
      </c>
      <c r="D49" s="85">
        <f t="shared" si="10"/>
        <v>-3.2000000000000001E-2</v>
      </c>
      <c r="Q49">
        <v>33</v>
      </c>
      <c r="R49" s="71">
        <v>47.479441166844559</v>
      </c>
      <c r="S49" s="44">
        <v>51.210116260763577</v>
      </c>
      <c r="T49" s="44">
        <v>56.194602509581863</v>
      </c>
      <c r="U49" s="44">
        <v>62.391188738186734</v>
      </c>
      <c r="V49" s="44">
        <v>68.659676418969866</v>
      </c>
      <c r="W49" s="72">
        <v>66.5186010234452</v>
      </c>
    </row>
    <row r="50" spans="1:23" x14ac:dyDescent="0.25">
      <c r="A50" s="75">
        <v>40</v>
      </c>
      <c r="B50" s="46">
        <f t="shared" ca="1" si="2"/>
        <v>64.50881404033565</v>
      </c>
      <c r="C50" s="47">
        <f t="shared" si="9"/>
        <v>0.25600000000000001</v>
      </c>
      <c r="D50" s="85">
        <f t="shared" si="10"/>
        <v>-3.2000000000000001E-2</v>
      </c>
      <c r="Q50">
        <v>34</v>
      </c>
      <c r="R50" s="71">
        <v>47.247920754511597</v>
      </c>
      <c r="S50" s="44">
        <v>55.923039982420221</v>
      </c>
      <c r="T50" s="44">
        <v>59.360271735087601</v>
      </c>
      <c r="U50" s="44">
        <v>56.407153423862468</v>
      </c>
      <c r="V50" s="44">
        <v>57.190322221891698</v>
      </c>
      <c r="W50" s="72">
        <v>66.680976341104696</v>
      </c>
    </row>
    <row r="51" spans="1:23" x14ac:dyDescent="0.25">
      <c r="A51" s="75">
        <v>41</v>
      </c>
      <c r="B51" s="46">
        <f t="shared" ca="1" si="2"/>
        <v>61.168663255986246</v>
      </c>
      <c r="C51" s="47">
        <f t="shared" si="9"/>
        <v>0.25600000000000001</v>
      </c>
      <c r="D51" s="85">
        <f t="shared" si="10"/>
        <v>-3.2000000000000001E-2</v>
      </c>
      <c r="Q51">
        <v>35</v>
      </c>
      <c r="R51" s="71">
        <v>47.717037553140926</v>
      </c>
      <c r="S51" s="44">
        <v>55.97938552389892</v>
      </c>
      <c r="T51" s="44">
        <v>64.373858802830441</v>
      </c>
      <c r="U51" s="44">
        <v>70.647937462152044</v>
      </c>
      <c r="V51" s="44">
        <v>77.284821048316019</v>
      </c>
      <c r="W51" s="72">
        <v>86.229618768863546</v>
      </c>
    </row>
    <row r="52" spans="1:23" x14ac:dyDescent="0.25">
      <c r="A52" s="75">
        <v>42</v>
      </c>
      <c r="B52" s="46">
        <f t="shared" ca="1" si="2"/>
        <v>57.350460842289436</v>
      </c>
      <c r="C52" s="47">
        <f t="shared" si="9"/>
        <v>0.25600000000000001</v>
      </c>
      <c r="D52" s="85">
        <f t="shared" si="10"/>
        <v>-3.2000000000000001E-2</v>
      </c>
      <c r="Q52">
        <v>36</v>
      </c>
      <c r="R52" s="71">
        <v>48.660625958482363</v>
      </c>
      <c r="S52" s="44">
        <v>56.937535136234715</v>
      </c>
      <c r="T52" s="44">
        <v>58.338621829588561</v>
      </c>
      <c r="U52" s="44">
        <v>62.253598429844153</v>
      </c>
      <c r="V52" s="44">
        <v>59.567426536051926</v>
      </c>
      <c r="W52" s="72">
        <v>54.53441089740415</v>
      </c>
    </row>
    <row r="53" spans="1:23" x14ac:dyDescent="0.25">
      <c r="A53" s="75">
        <v>43</v>
      </c>
      <c r="B53" s="46">
        <f t="shared" ca="1" si="2"/>
        <v>54.982794621173603</v>
      </c>
      <c r="C53" s="47">
        <f t="shared" si="9"/>
        <v>0.25600000000000001</v>
      </c>
      <c r="D53" s="85">
        <f t="shared" si="10"/>
        <v>-3.2000000000000001E-2</v>
      </c>
      <c r="Q53">
        <v>37</v>
      </c>
      <c r="R53" s="71">
        <v>47.805690550553486</v>
      </c>
      <c r="S53" s="44">
        <v>62.544513637871475</v>
      </c>
      <c r="T53" s="44">
        <v>71.844985914271831</v>
      </c>
      <c r="U53" s="44">
        <v>76.828056175813984</v>
      </c>
      <c r="V53" s="44">
        <v>80.815363566363274</v>
      </c>
      <c r="W53" s="72">
        <v>84.103979761457595</v>
      </c>
    </row>
    <row r="54" spans="1:23" x14ac:dyDescent="0.25">
      <c r="A54" s="75">
        <v>44</v>
      </c>
      <c r="B54" s="46">
        <f t="shared" ca="1" si="2"/>
        <v>52.749820107274466</v>
      </c>
      <c r="C54" s="47">
        <f t="shared" si="9"/>
        <v>0.25600000000000001</v>
      </c>
      <c r="D54" s="85">
        <f t="shared" si="10"/>
        <v>-3.2000000000000001E-2</v>
      </c>
      <c r="Q54">
        <v>38</v>
      </c>
      <c r="R54" s="71">
        <v>45.931793306445705</v>
      </c>
      <c r="S54" s="44">
        <v>57.761659113196785</v>
      </c>
      <c r="T54" s="44">
        <v>69.275385100214535</v>
      </c>
      <c r="U54" s="44">
        <v>66.230198660957484</v>
      </c>
      <c r="V54" s="44">
        <v>56.613549066105037</v>
      </c>
      <c r="W54" s="72">
        <v>52.218448503924634</v>
      </c>
    </row>
    <row r="55" spans="1:23" x14ac:dyDescent="0.25">
      <c r="A55" s="75">
        <v>45</v>
      </c>
      <c r="B55" s="46">
        <f t="shared" ca="1" si="2"/>
        <v>53.938900743197138</v>
      </c>
      <c r="C55" s="47">
        <f t="shared" si="9"/>
        <v>0.25600000000000001</v>
      </c>
      <c r="D55" s="85">
        <f t="shared" si="10"/>
        <v>-3.2000000000000001E-2</v>
      </c>
      <c r="Q55">
        <v>39</v>
      </c>
      <c r="R55" s="71">
        <v>46.872260665441672</v>
      </c>
      <c r="S55" s="44">
        <v>51.961721909094905</v>
      </c>
      <c r="T55" s="44">
        <v>58.930599644150895</v>
      </c>
      <c r="U55" s="44">
        <v>62.61013476076144</v>
      </c>
      <c r="V55" s="44">
        <v>59.656983226160605</v>
      </c>
      <c r="W55" s="72">
        <v>66.881334718795159</v>
      </c>
    </row>
    <row r="56" spans="1:23" x14ac:dyDescent="0.25">
      <c r="A56" s="75">
        <v>46</v>
      </c>
      <c r="B56" s="46">
        <f t="shared" ca="1" si="2"/>
        <v>53.841974434537811</v>
      </c>
      <c r="C56" s="47">
        <f t="shared" si="9"/>
        <v>0.25600000000000001</v>
      </c>
      <c r="D56" s="85">
        <f t="shared" si="10"/>
        <v>-3.2000000000000001E-2</v>
      </c>
      <c r="Q56">
        <v>40</v>
      </c>
      <c r="R56" s="71">
        <v>46.319909503056017</v>
      </c>
      <c r="S56" s="44">
        <v>51.698084404974153</v>
      </c>
      <c r="T56" s="44">
        <v>53.488318532886204</v>
      </c>
      <c r="U56" s="44">
        <v>60.209795180810765</v>
      </c>
      <c r="V56" s="44">
        <v>60.388348795265664</v>
      </c>
      <c r="W56" s="72">
        <v>74.285793918720046</v>
      </c>
    </row>
    <row r="57" spans="1:23" x14ac:dyDescent="0.25">
      <c r="A57" s="75">
        <v>47</v>
      </c>
      <c r="B57" s="46">
        <f t="shared" ca="1" si="2"/>
        <v>53.453636047899792</v>
      </c>
      <c r="C57" s="47">
        <f t="shared" si="9"/>
        <v>0.25600000000000001</v>
      </c>
      <c r="D57" s="85">
        <f t="shared" si="10"/>
        <v>-3.2000000000000001E-2</v>
      </c>
      <c r="Q57">
        <v>41</v>
      </c>
      <c r="R57" s="71">
        <v>46.914744976832971</v>
      </c>
      <c r="S57" s="44">
        <v>53.896965998900569</v>
      </c>
      <c r="T57" s="44">
        <v>65.123244161239285</v>
      </c>
      <c r="U57" s="44">
        <v>65.316409675177795</v>
      </c>
      <c r="V57" s="44">
        <v>65.030630058001449</v>
      </c>
      <c r="W57" s="72">
        <v>89.004327083370484</v>
      </c>
    </row>
    <row r="58" spans="1:23" x14ac:dyDescent="0.25">
      <c r="A58" s="75">
        <v>48</v>
      </c>
      <c r="B58" s="46">
        <f t="shared" ca="1" si="2"/>
        <v>54.054252069064646</v>
      </c>
      <c r="C58" s="47">
        <f>$H$14</f>
        <v>0.26300000000000001</v>
      </c>
      <c r="D58" s="85">
        <f>$I$14</f>
        <v>5.45E-2</v>
      </c>
      <c r="Q58">
        <v>42</v>
      </c>
      <c r="R58" s="71">
        <v>45.386129438453935</v>
      </c>
      <c r="S58" s="44">
        <v>54.116849615026219</v>
      </c>
      <c r="T58" s="44">
        <v>54.819652683466892</v>
      </c>
      <c r="U58" s="44">
        <v>58.607287263702254</v>
      </c>
      <c r="V58" s="44">
        <v>53.823027969385159</v>
      </c>
      <c r="W58" s="72">
        <v>45.620949703213597</v>
      </c>
    </row>
    <row r="59" spans="1:23" x14ac:dyDescent="0.25">
      <c r="A59" s="75">
        <v>49</v>
      </c>
      <c r="B59" s="46">
        <f t="shared" ca="1" si="2"/>
        <v>53.551909292690745</v>
      </c>
      <c r="C59" s="47">
        <f t="shared" ref="C59:C69" si="11">$H$14</f>
        <v>0.26300000000000001</v>
      </c>
      <c r="D59" s="85">
        <f t="shared" ref="D59:D69" si="12">$I$14</f>
        <v>5.45E-2</v>
      </c>
      <c r="Q59">
        <v>43</v>
      </c>
      <c r="R59" s="71">
        <v>47.706092839384233</v>
      </c>
      <c r="S59" s="44">
        <v>52.582037109055733</v>
      </c>
      <c r="T59" s="44">
        <v>49.319038228118245</v>
      </c>
      <c r="U59" s="44">
        <v>49.786583031980534</v>
      </c>
      <c r="V59" s="44">
        <v>45.316429231475503</v>
      </c>
      <c r="W59" s="72">
        <v>48.522510580181226</v>
      </c>
    </row>
    <row r="60" spans="1:23" x14ac:dyDescent="0.25">
      <c r="A60" s="75">
        <v>50</v>
      </c>
      <c r="B60" s="46">
        <f t="shared" ca="1" si="2"/>
        <v>53.470503403765449</v>
      </c>
      <c r="C60" s="47">
        <f t="shared" si="11"/>
        <v>0.26300000000000001</v>
      </c>
      <c r="D60" s="85">
        <f t="shared" si="12"/>
        <v>5.45E-2</v>
      </c>
      <c r="Q60">
        <v>44</v>
      </c>
      <c r="R60" s="71">
        <v>45.8680251580911</v>
      </c>
      <c r="S60" s="44">
        <v>50.047079959163732</v>
      </c>
      <c r="T60" s="44">
        <v>53.06523665240352</v>
      </c>
      <c r="U60" s="44">
        <v>50.364147709644534</v>
      </c>
      <c r="V60" s="44">
        <v>48.210145334958341</v>
      </c>
      <c r="W60" s="72">
        <v>50.811600413600601</v>
      </c>
    </row>
    <row r="61" spans="1:23" x14ac:dyDescent="0.25">
      <c r="A61" s="75">
        <v>51</v>
      </c>
      <c r="B61" s="46">
        <f t="shared" ca="1" si="2"/>
        <v>55.520369729928561</v>
      </c>
      <c r="C61" s="47">
        <f t="shared" si="11"/>
        <v>0.26300000000000001</v>
      </c>
      <c r="D61" s="85">
        <f t="shared" si="12"/>
        <v>5.45E-2</v>
      </c>
      <c r="Q61">
        <v>45</v>
      </c>
      <c r="R61" s="71">
        <v>45.622253717851315</v>
      </c>
      <c r="S61" s="44">
        <v>50.607188733058706</v>
      </c>
      <c r="T61" s="44">
        <v>52.733008724069137</v>
      </c>
      <c r="U61" s="44">
        <v>54.134280754778338</v>
      </c>
      <c r="V61" s="44">
        <v>51.468344077620458</v>
      </c>
      <c r="W61" s="72">
        <v>54.116598534819332</v>
      </c>
    </row>
    <row r="62" spans="1:23" x14ac:dyDescent="0.25">
      <c r="A62" s="75">
        <v>52</v>
      </c>
      <c r="B62" s="46">
        <f t="shared" ca="1" si="2"/>
        <v>57.487227353112019</v>
      </c>
      <c r="C62" s="47">
        <f t="shared" si="11"/>
        <v>0.26300000000000001</v>
      </c>
      <c r="D62" s="85">
        <f t="shared" si="12"/>
        <v>5.45E-2</v>
      </c>
      <c r="Q62">
        <v>46</v>
      </c>
      <c r="R62" s="71">
        <v>45.883613047395784</v>
      </c>
      <c r="S62" s="44">
        <v>55.843558898252084</v>
      </c>
      <c r="T62" s="44">
        <v>61.525355992624476</v>
      </c>
      <c r="U62" s="44">
        <v>70.158643647580504</v>
      </c>
      <c r="V62" s="44">
        <v>72.725636502584166</v>
      </c>
      <c r="W62" s="72">
        <v>75.592069180717829</v>
      </c>
    </row>
    <row r="63" spans="1:23" x14ac:dyDescent="0.25">
      <c r="A63" s="75">
        <v>53</v>
      </c>
      <c r="B63" s="46">
        <f t="shared" ca="1" si="2"/>
        <v>59.101794306483399</v>
      </c>
      <c r="C63" s="47">
        <f t="shared" si="11"/>
        <v>0.26300000000000001</v>
      </c>
      <c r="D63" s="85">
        <f t="shared" si="12"/>
        <v>5.45E-2</v>
      </c>
      <c r="Q63">
        <v>47</v>
      </c>
      <c r="R63" s="71">
        <v>47.068293625936391</v>
      </c>
      <c r="S63" s="44">
        <v>64.169037830918612</v>
      </c>
      <c r="T63" s="44">
        <v>86.145125928639843</v>
      </c>
      <c r="U63" s="44">
        <v>91.71310192358392</v>
      </c>
      <c r="V63" s="44">
        <v>95.822021299348251</v>
      </c>
      <c r="W63" s="72">
        <v>95.063685064054411</v>
      </c>
    </row>
    <row r="64" spans="1:23" x14ac:dyDescent="0.25">
      <c r="A64" s="75">
        <v>54</v>
      </c>
      <c r="B64" s="46">
        <f t="shared" ca="1" si="2"/>
        <v>60.721882275612117</v>
      </c>
      <c r="C64" s="47">
        <f t="shared" si="11"/>
        <v>0.26300000000000001</v>
      </c>
      <c r="D64" s="85">
        <f t="shared" si="12"/>
        <v>5.45E-2</v>
      </c>
      <c r="Q64">
        <v>48</v>
      </c>
      <c r="R64" s="71">
        <v>45.728913717387123</v>
      </c>
      <c r="S64" s="44">
        <v>56.796122532503865</v>
      </c>
      <c r="T64" s="44">
        <v>66.808769558769072</v>
      </c>
      <c r="U64" s="44">
        <v>76.186256864155254</v>
      </c>
      <c r="V64" s="44">
        <v>72.733822821730996</v>
      </c>
      <c r="W64" s="72">
        <v>74.096253654047686</v>
      </c>
    </row>
    <row r="65" spans="1:23" x14ac:dyDescent="0.25">
      <c r="A65" s="75">
        <v>55</v>
      </c>
      <c r="B65" s="46">
        <f t="shared" ca="1" si="2"/>
        <v>59.910084522439057</v>
      </c>
      <c r="C65" s="47">
        <f t="shared" si="11"/>
        <v>0.26300000000000001</v>
      </c>
      <c r="D65" s="85">
        <f t="shared" si="12"/>
        <v>5.45E-2</v>
      </c>
      <c r="Q65">
        <v>49</v>
      </c>
      <c r="R65" s="71">
        <v>46.777294160544145</v>
      </c>
      <c r="S65" s="44">
        <v>51.359132109894489</v>
      </c>
      <c r="T65" s="44">
        <v>61.239441365523717</v>
      </c>
      <c r="U65" s="44">
        <v>64.104882644442654</v>
      </c>
      <c r="V65" s="44">
        <v>56.199945865863114</v>
      </c>
      <c r="W65" s="72">
        <v>65.206511093647222</v>
      </c>
    </row>
    <row r="66" spans="1:23" x14ac:dyDescent="0.25">
      <c r="A66" s="75">
        <v>56</v>
      </c>
      <c r="B66" s="46">
        <f t="shared" ca="1" si="2"/>
        <v>60.744894825378893</v>
      </c>
      <c r="C66" s="47">
        <f t="shared" si="11"/>
        <v>0.26300000000000001</v>
      </c>
      <c r="D66" s="85">
        <f t="shared" si="12"/>
        <v>5.45E-2</v>
      </c>
      <c r="Q66">
        <v>50</v>
      </c>
      <c r="R66" s="71">
        <v>47.361092451577314</v>
      </c>
      <c r="S66" s="44">
        <v>54.702671344924511</v>
      </c>
      <c r="T66" s="44">
        <v>54.80326460292892</v>
      </c>
      <c r="U66" s="44">
        <v>58.587627374877009</v>
      </c>
      <c r="V66" s="44">
        <v>53.753770131548279</v>
      </c>
      <c r="W66" s="72">
        <v>66.283462713285331</v>
      </c>
    </row>
    <row r="67" spans="1:23" x14ac:dyDescent="0.25">
      <c r="A67" s="75">
        <v>57</v>
      </c>
      <c r="B67" s="46">
        <f t="shared" ca="1" si="2"/>
        <v>61.518639344134854</v>
      </c>
      <c r="C67" s="47">
        <f t="shared" si="11"/>
        <v>0.26300000000000001</v>
      </c>
      <c r="D67" s="85">
        <f t="shared" si="12"/>
        <v>5.45E-2</v>
      </c>
      <c r="Q67">
        <v>51</v>
      </c>
      <c r="R67" s="71">
        <v>47.488678199008696</v>
      </c>
      <c r="S67" s="44">
        <v>49.881885291620293</v>
      </c>
      <c r="T67" s="44">
        <v>60.444031514140207</v>
      </c>
      <c r="U67" s="44">
        <v>70.337966603133523</v>
      </c>
      <c r="V67" s="44">
        <v>70.477813446086444</v>
      </c>
      <c r="W67" s="72">
        <v>69.071182054132422</v>
      </c>
    </row>
    <row r="68" spans="1:23" x14ac:dyDescent="0.25">
      <c r="A68" s="75">
        <v>58</v>
      </c>
      <c r="B68" s="46">
        <f t="shared" ca="1" si="2"/>
        <v>59.185206775593059</v>
      </c>
      <c r="C68" s="47">
        <f t="shared" si="11"/>
        <v>0.26300000000000001</v>
      </c>
      <c r="D68" s="85">
        <f t="shared" si="12"/>
        <v>5.45E-2</v>
      </c>
      <c r="Q68">
        <v>52</v>
      </c>
      <c r="R68" s="71">
        <v>46.933019817880819</v>
      </c>
      <c r="S68" s="44">
        <v>50.715831496094587</v>
      </c>
      <c r="T68" s="44">
        <v>53.036565845553284</v>
      </c>
      <c r="U68" s="44">
        <v>50.774612348512221</v>
      </c>
      <c r="V68" s="44">
        <v>50.779903303091409</v>
      </c>
      <c r="W68" s="72">
        <v>58.301135597465532</v>
      </c>
    </row>
    <row r="69" spans="1:23" x14ac:dyDescent="0.25">
      <c r="A69" s="75">
        <v>59</v>
      </c>
      <c r="B69" s="46">
        <f t="shared" ca="1" si="2"/>
        <v>60.165183758040513</v>
      </c>
      <c r="C69" s="47">
        <f t="shared" si="11"/>
        <v>0.26300000000000001</v>
      </c>
      <c r="D69" s="85">
        <f t="shared" si="12"/>
        <v>5.45E-2</v>
      </c>
      <c r="Q69">
        <v>53</v>
      </c>
      <c r="R69" s="71">
        <v>46.336493320172657</v>
      </c>
      <c r="S69" s="44">
        <v>57.323963669408499</v>
      </c>
      <c r="T69" s="44">
        <v>65.747208489716755</v>
      </c>
      <c r="U69" s="44">
        <v>79.615862923828502</v>
      </c>
      <c r="V69" s="44">
        <v>75.384318900538958</v>
      </c>
      <c r="W69" s="72">
        <v>82.396625488676392</v>
      </c>
    </row>
    <row r="70" spans="1:23" x14ac:dyDescent="0.25">
      <c r="A70" s="75">
        <v>60</v>
      </c>
      <c r="B70" s="46">
        <f t="shared" ca="1" si="2"/>
        <v>62.282487530670437</v>
      </c>
      <c r="C70" s="86"/>
      <c r="D70" s="75"/>
      <c r="Q70">
        <v>54</v>
      </c>
      <c r="R70" s="71">
        <v>46.762541231916508</v>
      </c>
      <c r="S70" s="44">
        <v>58.205110022609887</v>
      </c>
      <c r="T70" s="44">
        <v>57.794064651051698</v>
      </c>
      <c r="U70" s="44">
        <v>57.038835009308826</v>
      </c>
      <c r="V70" s="44">
        <v>54.472243902231455</v>
      </c>
      <c r="W70" s="72">
        <v>58.431128804636344</v>
      </c>
    </row>
    <row r="71" spans="1:23" x14ac:dyDescent="0.25">
      <c r="Q71">
        <v>55</v>
      </c>
      <c r="R71" s="71">
        <v>47.880761877190338</v>
      </c>
      <c r="S71" s="44">
        <v>57.35855381095476</v>
      </c>
      <c r="T71" s="44">
        <v>67.424088111542318</v>
      </c>
      <c r="U71" s="44">
        <v>74.852586000135133</v>
      </c>
      <c r="V71" s="44">
        <v>72.796652675191922</v>
      </c>
      <c r="W71" s="72">
        <v>85.153178600244047</v>
      </c>
    </row>
    <row r="72" spans="1:23" x14ac:dyDescent="0.25">
      <c r="Q72">
        <v>56</v>
      </c>
      <c r="R72" s="71">
        <v>47.100826662510244</v>
      </c>
      <c r="S72" s="44">
        <v>51.515292522717296</v>
      </c>
      <c r="T72" s="44">
        <v>50.927116696139343</v>
      </c>
      <c r="U72" s="44">
        <v>54.037903399072107</v>
      </c>
      <c r="V72" s="44">
        <v>49.375120443168043</v>
      </c>
      <c r="W72" s="72">
        <v>53.494112397832637</v>
      </c>
    </row>
    <row r="73" spans="1:23" x14ac:dyDescent="0.25">
      <c r="Q73">
        <v>57</v>
      </c>
      <c r="R73" s="71">
        <v>46.018482381977094</v>
      </c>
      <c r="S73" s="44">
        <v>51.53154489869312</v>
      </c>
      <c r="T73" s="44">
        <v>54.617601328243261</v>
      </c>
      <c r="U73" s="44">
        <v>55.794262539548221</v>
      </c>
      <c r="V73" s="44">
        <v>57.003874147302305</v>
      </c>
      <c r="W73" s="72">
        <v>53.624134425139857</v>
      </c>
    </row>
    <row r="74" spans="1:23" x14ac:dyDescent="0.25">
      <c r="Q74">
        <v>58</v>
      </c>
      <c r="R74" s="71">
        <v>46.020821167102802</v>
      </c>
      <c r="S74" s="44">
        <v>57.723065943081565</v>
      </c>
      <c r="T74" s="44">
        <v>62.008273796197521</v>
      </c>
      <c r="U74" s="44">
        <v>70.482185410549619</v>
      </c>
      <c r="V74" s="44">
        <v>58.686480342630922</v>
      </c>
      <c r="W74" s="72">
        <v>60.958724741743978</v>
      </c>
    </row>
    <row r="75" spans="1:23" x14ac:dyDescent="0.25">
      <c r="Q75">
        <v>59</v>
      </c>
      <c r="R75" s="71">
        <v>48.003706694917142</v>
      </c>
      <c r="S75" s="44">
        <v>61.940780659624622</v>
      </c>
      <c r="T75" s="44">
        <v>68.57952594463859</v>
      </c>
      <c r="U75" s="44">
        <v>78.073865944208549</v>
      </c>
      <c r="V75" s="44">
        <v>69.159994961616917</v>
      </c>
      <c r="W75" s="72">
        <v>70.489837035445277</v>
      </c>
    </row>
    <row r="76" spans="1:23" x14ac:dyDescent="0.25">
      <c r="Q76">
        <v>60</v>
      </c>
      <c r="R76" s="71">
        <v>46.78172922952124</v>
      </c>
      <c r="S76" s="44">
        <v>54.693268833089952</v>
      </c>
      <c r="T76" s="44">
        <v>56.614006275893885</v>
      </c>
      <c r="U76" s="44">
        <v>64.95129610100571</v>
      </c>
      <c r="V76" s="44">
        <v>65.706281839773908</v>
      </c>
      <c r="W76" s="72">
        <v>87.929399754970333</v>
      </c>
    </row>
    <row r="77" spans="1:23" x14ac:dyDescent="0.25">
      <c r="Q77">
        <v>61</v>
      </c>
      <c r="R77" s="71">
        <v>47.404862228255617</v>
      </c>
      <c r="S77" s="44">
        <v>53.98936509565646</v>
      </c>
      <c r="T77" s="44">
        <v>62.192017484687398</v>
      </c>
      <c r="U77" s="44">
        <v>63.543736771493883</v>
      </c>
      <c r="V77" s="44">
        <v>70.573871351569736</v>
      </c>
      <c r="W77" s="72">
        <v>81.331089661743832</v>
      </c>
    </row>
    <row r="78" spans="1:23" x14ac:dyDescent="0.25">
      <c r="Q78">
        <v>62</v>
      </c>
      <c r="R78" s="71">
        <v>47.628548072557805</v>
      </c>
      <c r="S78" s="44">
        <v>48.535607328468238</v>
      </c>
      <c r="T78" s="44">
        <v>62.335462305382052</v>
      </c>
      <c r="U78" s="44">
        <v>61.451162967400528</v>
      </c>
      <c r="V78" s="44">
        <v>61.715414032216309</v>
      </c>
      <c r="W78" s="72">
        <v>78.721663477475701</v>
      </c>
    </row>
    <row r="79" spans="1:23" x14ac:dyDescent="0.25">
      <c r="Q79">
        <v>63</v>
      </c>
      <c r="R79" s="71">
        <v>47.040987736838986</v>
      </c>
      <c r="S79" s="44">
        <v>52.500453576678836</v>
      </c>
      <c r="T79" s="44">
        <v>59.496208930913596</v>
      </c>
      <c r="U79" s="44">
        <v>64.028612052540126</v>
      </c>
      <c r="V79" s="44">
        <v>64.11779536128914</v>
      </c>
      <c r="W79" s="72">
        <v>71.37594200055139</v>
      </c>
    </row>
    <row r="80" spans="1:23" x14ac:dyDescent="0.25">
      <c r="Q80">
        <v>64</v>
      </c>
      <c r="R80" s="71">
        <v>48.875552937709053</v>
      </c>
      <c r="S80" s="44">
        <v>62.094853192980288</v>
      </c>
      <c r="T80" s="44">
        <v>68.866393904834467</v>
      </c>
      <c r="U80" s="44">
        <v>70.605982301754551</v>
      </c>
      <c r="V80" s="44">
        <v>67.489212207384114</v>
      </c>
      <c r="W80" s="72">
        <v>78.403950987530393</v>
      </c>
    </row>
    <row r="81" spans="17:23" x14ac:dyDescent="0.25">
      <c r="Q81">
        <v>65</v>
      </c>
      <c r="R81" s="71">
        <v>45.904726879245324</v>
      </c>
      <c r="S81" s="44">
        <v>50.728932399310175</v>
      </c>
      <c r="T81" s="44">
        <v>54.249398148145133</v>
      </c>
      <c r="U81" s="44">
        <v>56.511833997197087</v>
      </c>
      <c r="V81" s="44">
        <v>61.330939596902027</v>
      </c>
      <c r="W81" s="72">
        <v>61.972815324150204</v>
      </c>
    </row>
    <row r="82" spans="17:23" x14ac:dyDescent="0.25">
      <c r="Q82">
        <v>66</v>
      </c>
      <c r="R82" s="71">
        <v>47.512022030034956</v>
      </c>
      <c r="S82" s="44">
        <v>53.383080079980488</v>
      </c>
      <c r="T82" s="44">
        <v>55.40653722441013</v>
      </c>
      <c r="U82" s="44">
        <v>55.005939022908521</v>
      </c>
      <c r="V82" s="44">
        <v>58.176715708691255</v>
      </c>
      <c r="W82" s="72">
        <v>57.719739318820316</v>
      </c>
    </row>
    <row r="83" spans="17:23" x14ac:dyDescent="0.25">
      <c r="Q83">
        <v>67</v>
      </c>
      <c r="R83" s="71">
        <v>47.315847047694142</v>
      </c>
      <c r="S83" s="44">
        <v>49.916836632988563</v>
      </c>
      <c r="T83" s="44">
        <v>50.265768113363428</v>
      </c>
      <c r="U83" s="44">
        <v>52.620447083729324</v>
      </c>
      <c r="V83" s="44">
        <v>50.182720190211455</v>
      </c>
      <c r="W83" s="72">
        <v>51.765468407231225</v>
      </c>
    </row>
    <row r="84" spans="17:23" x14ac:dyDescent="0.25">
      <c r="Q84">
        <v>68</v>
      </c>
      <c r="R84" s="71">
        <v>47.527185044815305</v>
      </c>
      <c r="S84" s="44">
        <v>56.233105962642824</v>
      </c>
      <c r="T84" s="44">
        <v>60.964110912067483</v>
      </c>
      <c r="U84" s="44">
        <v>67.844563292678927</v>
      </c>
      <c r="V84" s="44">
        <v>59.951865409563801</v>
      </c>
      <c r="W84" s="72">
        <v>71.745049022965532</v>
      </c>
    </row>
    <row r="85" spans="17:23" x14ac:dyDescent="0.25">
      <c r="Q85">
        <v>69</v>
      </c>
      <c r="R85" s="71">
        <v>48.256371114939249</v>
      </c>
      <c r="S85" s="44">
        <v>53.879188865428048</v>
      </c>
      <c r="T85" s="44">
        <v>58.721050252655466</v>
      </c>
      <c r="U85" s="44">
        <v>61.138139704471463</v>
      </c>
      <c r="V85" s="44">
        <v>58.622356482959738</v>
      </c>
      <c r="W85" s="72">
        <v>58.397436765692014</v>
      </c>
    </row>
    <row r="86" spans="17:23" x14ac:dyDescent="0.25">
      <c r="Q86">
        <v>70</v>
      </c>
      <c r="R86" s="71">
        <v>45.622278693375947</v>
      </c>
      <c r="S86" s="44">
        <v>49.218867447633293</v>
      </c>
      <c r="T86" s="44">
        <v>61.137708867350923</v>
      </c>
      <c r="U86" s="44">
        <v>71.083111464661599</v>
      </c>
      <c r="V86" s="44">
        <v>62.975637000155871</v>
      </c>
      <c r="W86" s="72">
        <v>69.536923959305312</v>
      </c>
    </row>
    <row r="87" spans="17:23" x14ac:dyDescent="0.25">
      <c r="Q87">
        <v>71</v>
      </c>
      <c r="R87" s="71">
        <v>47.282489341577751</v>
      </c>
      <c r="S87" s="44">
        <v>60.524917427813001</v>
      </c>
      <c r="T87" s="44">
        <v>68.40438084353184</v>
      </c>
      <c r="U87" s="44">
        <v>68.742973658494293</v>
      </c>
      <c r="V87" s="44">
        <v>65.361384738127896</v>
      </c>
      <c r="W87" s="72">
        <v>63.523681160141066</v>
      </c>
    </row>
    <row r="88" spans="17:23" x14ac:dyDescent="0.25">
      <c r="Q88">
        <v>72</v>
      </c>
      <c r="R88" s="71">
        <v>46.465487218831555</v>
      </c>
      <c r="S88" s="44">
        <v>54.381768413564494</v>
      </c>
      <c r="T88" s="44">
        <v>63.080310936178797</v>
      </c>
      <c r="U88" s="44">
        <v>62.290689245456413</v>
      </c>
      <c r="V88" s="44">
        <v>61.583128579125265</v>
      </c>
      <c r="W88" s="72">
        <v>73.028497063716898</v>
      </c>
    </row>
    <row r="89" spans="17:23" x14ac:dyDescent="0.25">
      <c r="Q89">
        <v>73</v>
      </c>
      <c r="R89" s="71">
        <v>46.481116007172076</v>
      </c>
      <c r="S89" s="44">
        <v>53.468902705975282</v>
      </c>
      <c r="T89" s="44">
        <v>56.599135582205996</v>
      </c>
      <c r="U89" s="44">
        <v>56.802317997981326</v>
      </c>
      <c r="V89" s="44">
        <v>48.865422087570501</v>
      </c>
      <c r="W89" s="72">
        <v>57.886064645801099</v>
      </c>
    </row>
    <row r="90" spans="17:23" x14ac:dyDescent="0.25">
      <c r="Q90">
        <v>74</v>
      </c>
      <c r="R90" s="71">
        <v>46.901073622439412</v>
      </c>
      <c r="S90" s="44">
        <v>51.059741607127854</v>
      </c>
      <c r="T90" s="44">
        <v>56.354176793499676</v>
      </c>
      <c r="U90" s="44">
        <v>62.483585276924103</v>
      </c>
      <c r="V90" s="44">
        <v>66.293274945327127</v>
      </c>
      <c r="W90" s="72">
        <v>71.792992097050558</v>
      </c>
    </row>
    <row r="91" spans="17:23" x14ac:dyDescent="0.25">
      <c r="Q91">
        <v>75</v>
      </c>
      <c r="R91" s="71">
        <v>48.028674376773438</v>
      </c>
      <c r="S91" s="44">
        <v>56.91062124215339</v>
      </c>
      <c r="T91" s="44">
        <v>63.089862196585806</v>
      </c>
      <c r="U91" s="44">
        <v>64.828043842463771</v>
      </c>
      <c r="V91" s="44">
        <v>65.219773496771808</v>
      </c>
      <c r="W91" s="72">
        <v>56.284569950829564</v>
      </c>
    </row>
    <row r="92" spans="17:23" x14ac:dyDescent="0.25">
      <c r="Q92">
        <v>76</v>
      </c>
      <c r="R92" s="71">
        <v>46.175611715226225</v>
      </c>
      <c r="S92" s="44">
        <v>51.7323587441821</v>
      </c>
      <c r="T92" s="44">
        <v>57.279231282183353</v>
      </c>
      <c r="U92" s="44">
        <v>59.109096953652312</v>
      </c>
      <c r="V92" s="44">
        <v>64.925834178512233</v>
      </c>
      <c r="W92" s="72">
        <v>67.889598362980337</v>
      </c>
    </row>
    <row r="93" spans="17:23" x14ac:dyDescent="0.25">
      <c r="Q93">
        <v>77</v>
      </c>
      <c r="R93" s="71">
        <v>48.004066550566002</v>
      </c>
      <c r="S93" s="44">
        <v>59.499546967550614</v>
      </c>
      <c r="T93" s="44">
        <v>68.014664207615837</v>
      </c>
      <c r="U93" s="44">
        <v>65.632396673911288</v>
      </c>
      <c r="V93" s="44">
        <v>63.87265396671777</v>
      </c>
      <c r="W93" s="72">
        <v>73.435230111407535</v>
      </c>
    </row>
    <row r="94" spans="17:23" x14ac:dyDescent="0.25">
      <c r="Q94">
        <v>78</v>
      </c>
      <c r="R94" s="71">
        <v>48.067267728257633</v>
      </c>
      <c r="S94" s="44">
        <v>60.964525512317095</v>
      </c>
      <c r="T94" s="44">
        <v>70.056492097798085</v>
      </c>
      <c r="U94" s="44">
        <v>72.5367626502034</v>
      </c>
      <c r="V94" s="44">
        <v>60.255022532278019</v>
      </c>
      <c r="W94" s="72">
        <v>55.103388592545663</v>
      </c>
    </row>
    <row r="95" spans="17:23" x14ac:dyDescent="0.25">
      <c r="Q95">
        <v>79</v>
      </c>
      <c r="R95" s="71">
        <v>47.424365907210849</v>
      </c>
      <c r="S95" s="44">
        <v>52.775728773238804</v>
      </c>
      <c r="T95" s="44">
        <v>58.904987055959822</v>
      </c>
      <c r="U95" s="44">
        <v>62.927064113687713</v>
      </c>
      <c r="V95" s="44">
        <v>64.87207670032096</v>
      </c>
      <c r="W95" s="72">
        <v>67.534253078392823</v>
      </c>
    </row>
    <row r="96" spans="17:23" x14ac:dyDescent="0.25">
      <c r="Q96">
        <v>80</v>
      </c>
      <c r="R96" s="71">
        <v>46.072046046914366</v>
      </c>
      <c r="S96" s="44">
        <v>53.509032546262226</v>
      </c>
      <c r="T96" s="44">
        <v>57.662374419375908</v>
      </c>
      <c r="U96" s="44">
        <v>61.203988729540129</v>
      </c>
      <c r="V96" s="44">
        <v>58.231797858847436</v>
      </c>
      <c r="W96" s="72">
        <v>60.423992027159564</v>
      </c>
    </row>
    <row r="97" spans="17:23" x14ac:dyDescent="0.25">
      <c r="Q97">
        <v>81</v>
      </c>
      <c r="R97" s="71">
        <v>46.909557624076363</v>
      </c>
      <c r="S97" s="44">
        <v>59.671100420798574</v>
      </c>
      <c r="T97" s="44">
        <v>56.697468261173533</v>
      </c>
      <c r="U97" s="44">
        <v>69.161080590564339</v>
      </c>
      <c r="V97" s="44">
        <v>65.245817594949955</v>
      </c>
      <c r="W97" s="72">
        <v>69.890700249368876</v>
      </c>
    </row>
    <row r="98" spans="17:23" x14ac:dyDescent="0.25">
      <c r="Q98">
        <v>82</v>
      </c>
      <c r="R98" s="71">
        <v>46.689869636807622</v>
      </c>
      <c r="S98" s="44">
        <v>56.249288295313505</v>
      </c>
      <c r="T98" s="44">
        <v>61.674227103782457</v>
      </c>
      <c r="U98" s="44">
        <v>70.426525891353123</v>
      </c>
      <c r="V98" s="44">
        <v>64.998558194800808</v>
      </c>
      <c r="W98" s="72">
        <v>66.887495689090258</v>
      </c>
    </row>
    <row r="99" spans="17:23" x14ac:dyDescent="0.25">
      <c r="Q99">
        <v>83</v>
      </c>
      <c r="R99" s="71">
        <v>46.194984846546248</v>
      </c>
      <c r="S99" s="44">
        <v>53.212509180849544</v>
      </c>
      <c r="T99" s="44">
        <v>60.655496596039448</v>
      </c>
      <c r="U99" s="44">
        <v>63.473995761483629</v>
      </c>
      <c r="V99" s="44">
        <v>66.947775903154593</v>
      </c>
      <c r="W99" s="72">
        <v>71.063733293555643</v>
      </c>
    </row>
    <row r="100" spans="17:23" x14ac:dyDescent="0.25">
      <c r="Q100">
        <v>84</v>
      </c>
      <c r="R100" s="71">
        <v>47.955581900571765</v>
      </c>
      <c r="S100" s="44">
        <v>56.586768359878214</v>
      </c>
      <c r="T100" s="44">
        <v>59.40712164725781</v>
      </c>
      <c r="U100" s="44">
        <v>73.901829444824685</v>
      </c>
      <c r="V100" s="44">
        <v>72.628021299406257</v>
      </c>
      <c r="W100" s="72">
        <v>87.426989118402503</v>
      </c>
    </row>
    <row r="101" spans="17:23" x14ac:dyDescent="0.25">
      <c r="Q101">
        <v>85</v>
      </c>
      <c r="R101" s="71">
        <v>46.97566747723436</v>
      </c>
      <c r="S101" s="44">
        <v>55.397525373145271</v>
      </c>
      <c r="T101" s="44">
        <v>69.792012375170927</v>
      </c>
      <c r="U101" s="44">
        <v>74.749970456840671</v>
      </c>
      <c r="V101" s="44">
        <v>70.219251863325582</v>
      </c>
      <c r="W101" s="72">
        <v>63.18253794117922</v>
      </c>
    </row>
    <row r="102" spans="17:23" x14ac:dyDescent="0.25">
      <c r="Q102">
        <v>86</v>
      </c>
      <c r="R102" s="71">
        <v>47.519171206520284</v>
      </c>
      <c r="S102" s="44">
        <v>58.143338939753612</v>
      </c>
      <c r="T102" s="44">
        <v>65.52758552281891</v>
      </c>
      <c r="U102" s="44">
        <v>70.170721706566809</v>
      </c>
      <c r="V102" s="44">
        <v>64.757709579999229</v>
      </c>
      <c r="W102" s="72">
        <v>66.98083115146116</v>
      </c>
    </row>
    <row r="103" spans="17:23" x14ac:dyDescent="0.25">
      <c r="Q103">
        <v>87</v>
      </c>
      <c r="R103" s="71">
        <v>46.963527377114289</v>
      </c>
      <c r="S103" s="44">
        <v>53.433995334053535</v>
      </c>
      <c r="T103" s="44">
        <v>58.75598311773556</v>
      </c>
      <c r="U103" s="44">
        <v>56.694784364485436</v>
      </c>
      <c r="V103" s="44">
        <v>54.086065830180509</v>
      </c>
      <c r="W103" s="72">
        <v>59.502547389192124</v>
      </c>
    </row>
    <row r="104" spans="17:23" x14ac:dyDescent="0.25">
      <c r="Q104">
        <v>88</v>
      </c>
      <c r="R104" s="71">
        <v>47.979462332441848</v>
      </c>
      <c r="S104" s="44">
        <v>56.820927735093676</v>
      </c>
      <c r="T104" s="44">
        <v>61.082405083896987</v>
      </c>
      <c r="U104" s="44">
        <v>67.235950545550864</v>
      </c>
      <c r="V104" s="44">
        <v>64.007545634944591</v>
      </c>
      <c r="W104" s="72">
        <v>61.624603575427251</v>
      </c>
    </row>
    <row r="105" spans="17:23" x14ac:dyDescent="0.25">
      <c r="Q105">
        <v>89</v>
      </c>
      <c r="R105" s="71">
        <v>46.414483414206444</v>
      </c>
      <c r="S105" s="44">
        <v>53.435436650206832</v>
      </c>
      <c r="T105" s="44">
        <v>65.41283497385497</v>
      </c>
      <c r="U105" s="44">
        <v>65.885084667426838</v>
      </c>
      <c r="V105" s="44">
        <v>64.978199348405099</v>
      </c>
      <c r="W105" s="72">
        <v>67.914928380741244</v>
      </c>
    </row>
    <row r="106" spans="17:23" x14ac:dyDescent="0.25">
      <c r="Q106">
        <v>90</v>
      </c>
      <c r="R106" s="71">
        <v>46.592134295012578</v>
      </c>
      <c r="S106" s="44">
        <v>55.905600546608163</v>
      </c>
      <c r="T106" s="44">
        <v>64.792531174757443</v>
      </c>
      <c r="U106" s="44">
        <v>62.137456744859378</v>
      </c>
      <c r="V106" s="44">
        <v>67.425674274750264</v>
      </c>
      <c r="W106" s="72">
        <v>69.381438025089224</v>
      </c>
    </row>
    <row r="107" spans="17:23" x14ac:dyDescent="0.25">
      <c r="Q107">
        <v>91</v>
      </c>
      <c r="R107" s="71">
        <v>48.415766275286416</v>
      </c>
      <c r="S107" s="44">
        <v>58.498136380826246</v>
      </c>
      <c r="T107" s="44">
        <v>74.708344468512522</v>
      </c>
      <c r="U107" s="44">
        <v>72.551832693979009</v>
      </c>
      <c r="V107" s="44">
        <v>69.725980715162464</v>
      </c>
      <c r="W107" s="72">
        <v>71.190886428084596</v>
      </c>
    </row>
    <row r="108" spans="17:23" x14ac:dyDescent="0.25">
      <c r="Q108">
        <v>92</v>
      </c>
      <c r="R108" s="71">
        <v>47.430067967560426</v>
      </c>
      <c r="S108" s="44">
        <v>52.565815614092664</v>
      </c>
      <c r="T108" s="44">
        <v>53.540559065808878</v>
      </c>
      <c r="U108" s="44">
        <v>52.051131176252539</v>
      </c>
      <c r="V108" s="44">
        <v>52.987052643212635</v>
      </c>
      <c r="W108" s="72">
        <v>52.877361826132599</v>
      </c>
    </row>
    <row r="109" spans="17:23" x14ac:dyDescent="0.25">
      <c r="Q109">
        <v>93</v>
      </c>
      <c r="R109" s="71">
        <v>46.687230177847212</v>
      </c>
      <c r="S109" s="44">
        <v>48.1448283125807</v>
      </c>
      <c r="T109" s="44">
        <v>52.46473207819313</v>
      </c>
      <c r="U109" s="44">
        <v>52.939171997820488</v>
      </c>
      <c r="V109" s="44">
        <v>51.144744578729814</v>
      </c>
      <c r="W109" s="72">
        <v>51.048733003032737</v>
      </c>
    </row>
    <row r="110" spans="17:23" x14ac:dyDescent="0.25">
      <c r="Q110">
        <v>94</v>
      </c>
      <c r="R110" s="71">
        <v>46.325754722696828</v>
      </c>
      <c r="S110" s="44">
        <v>52.431614632682859</v>
      </c>
      <c r="T110" s="44">
        <v>62.828041731028165</v>
      </c>
      <c r="U110" s="44">
        <v>68.630770678545161</v>
      </c>
      <c r="V110" s="44">
        <v>68.422291768920516</v>
      </c>
      <c r="W110" s="72">
        <v>76.009627154268216</v>
      </c>
    </row>
    <row r="111" spans="17:23" x14ac:dyDescent="0.25">
      <c r="Q111">
        <v>95</v>
      </c>
      <c r="R111" s="71">
        <v>46.752194051996533</v>
      </c>
      <c r="S111" s="44">
        <v>58.329651499110298</v>
      </c>
      <c r="T111" s="44">
        <v>60.085201238549686</v>
      </c>
      <c r="U111" s="44">
        <v>66.509445079904964</v>
      </c>
      <c r="V111" s="44">
        <v>60.529375778061087</v>
      </c>
      <c r="W111" s="72">
        <v>58.864329724803241</v>
      </c>
    </row>
    <row r="112" spans="17:23" x14ac:dyDescent="0.25">
      <c r="Q112">
        <v>96</v>
      </c>
      <c r="R112" s="71">
        <v>47.507710852475114</v>
      </c>
      <c r="S112" s="44">
        <v>56.97034967474476</v>
      </c>
      <c r="T112" s="44">
        <v>64.117233322099082</v>
      </c>
      <c r="U112" s="44">
        <v>77.452980359997994</v>
      </c>
      <c r="V112" s="44">
        <v>79.225822231848852</v>
      </c>
      <c r="W112" s="72">
        <v>82.579198682749109</v>
      </c>
    </row>
    <row r="113" spans="17:23" x14ac:dyDescent="0.25">
      <c r="Q113">
        <v>97</v>
      </c>
      <c r="R113" s="71">
        <v>47.136785973448276</v>
      </c>
      <c r="S113" s="44">
        <v>55.765379108265165</v>
      </c>
      <c r="T113" s="44">
        <v>58.678788129916398</v>
      </c>
      <c r="U113" s="44">
        <v>66.088982096907216</v>
      </c>
      <c r="V113" s="44">
        <v>59.103555319106448</v>
      </c>
      <c r="W113" s="72">
        <v>60.344108503544547</v>
      </c>
    </row>
    <row r="114" spans="17:23" x14ac:dyDescent="0.25">
      <c r="Q114">
        <v>98</v>
      </c>
      <c r="R114" s="71">
        <v>46.51308233004147</v>
      </c>
      <c r="S114" s="44">
        <v>52.142389524927957</v>
      </c>
      <c r="T114" s="44">
        <v>55.705217867369178</v>
      </c>
      <c r="U114" s="44">
        <v>56.58195696847249</v>
      </c>
      <c r="V114" s="44">
        <v>54.080910280213217</v>
      </c>
      <c r="W114" s="72">
        <v>50.876634251892838</v>
      </c>
    </row>
    <row r="115" spans="17:23" x14ac:dyDescent="0.25">
      <c r="Q115">
        <v>99</v>
      </c>
      <c r="R115" s="71">
        <v>47.198650387459416</v>
      </c>
      <c r="S115" s="44">
        <v>56.43692017960052</v>
      </c>
      <c r="T115" s="44">
        <v>75.053216172738516</v>
      </c>
      <c r="U115" s="44">
        <v>80.023924033845248</v>
      </c>
      <c r="V115" s="44">
        <v>78.72986968499761</v>
      </c>
      <c r="W115" s="72">
        <v>86.96979337982755</v>
      </c>
    </row>
    <row r="116" spans="17:23" x14ac:dyDescent="0.25">
      <c r="Q116">
        <v>100</v>
      </c>
      <c r="R116" s="71">
        <v>47.962491296474028</v>
      </c>
      <c r="S116" s="44">
        <v>57.035114806273576</v>
      </c>
      <c r="T116" s="44">
        <v>60.28784131864257</v>
      </c>
      <c r="U116" s="44">
        <v>64.377668078536047</v>
      </c>
      <c r="V116" s="44">
        <v>67.930372224938395</v>
      </c>
      <c r="W116" s="72">
        <v>64.245435346539836</v>
      </c>
    </row>
    <row r="117" spans="17:23" x14ac:dyDescent="0.25">
      <c r="Q117">
        <v>101</v>
      </c>
      <c r="R117" s="71">
        <v>46.631754555660365</v>
      </c>
      <c r="S117" s="44">
        <v>52.174720182381854</v>
      </c>
      <c r="T117" s="44">
        <v>55.503827668001769</v>
      </c>
      <c r="U117" s="44">
        <v>57.89008656754379</v>
      </c>
      <c r="V117" s="44">
        <v>53.917812553647948</v>
      </c>
      <c r="W117" s="72">
        <v>51.856238782558748</v>
      </c>
    </row>
    <row r="118" spans="17:23" x14ac:dyDescent="0.25">
      <c r="Q118">
        <v>102</v>
      </c>
      <c r="R118" s="71">
        <v>46.507605379617551</v>
      </c>
      <c r="S118" s="44">
        <v>53.335553140278776</v>
      </c>
      <c r="T118" s="44">
        <v>56.004889728161217</v>
      </c>
      <c r="U118" s="44">
        <v>58.338401918677157</v>
      </c>
      <c r="V118" s="44">
        <v>59.862706367510249</v>
      </c>
      <c r="W118" s="72">
        <v>68.641872369223094</v>
      </c>
    </row>
    <row r="119" spans="17:23" x14ac:dyDescent="0.25">
      <c r="Q119">
        <v>103</v>
      </c>
      <c r="R119" s="71">
        <v>48.122937238975567</v>
      </c>
      <c r="S119" s="44">
        <v>61.001773846287335</v>
      </c>
      <c r="T119" s="44">
        <v>66.206557487676406</v>
      </c>
      <c r="U119" s="44">
        <v>71.732240007402709</v>
      </c>
      <c r="V119" s="44">
        <v>68.273497337657517</v>
      </c>
      <c r="W119" s="72">
        <v>69.707309622627449</v>
      </c>
    </row>
    <row r="120" spans="17:23" x14ac:dyDescent="0.25">
      <c r="Q120">
        <v>104</v>
      </c>
      <c r="R120" s="71">
        <v>45.359660949499997</v>
      </c>
      <c r="S120" s="44">
        <v>63.480392583775149</v>
      </c>
      <c r="T120" s="44">
        <v>76.160934527521817</v>
      </c>
      <c r="U120" s="44">
        <v>83.397511036384032</v>
      </c>
      <c r="V120" s="44">
        <v>75.550246929173724</v>
      </c>
      <c r="W120" s="72">
        <v>82.440780607303864</v>
      </c>
    </row>
    <row r="121" spans="17:23" x14ac:dyDescent="0.25">
      <c r="Q121">
        <v>105</v>
      </c>
      <c r="R121" s="71">
        <v>46.177401557686736</v>
      </c>
      <c r="S121" s="44">
        <v>57.487847106550682</v>
      </c>
      <c r="T121" s="44">
        <v>56.789389264356878</v>
      </c>
      <c r="U121" s="44">
        <v>60.626007813434683</v>
      </c>
      <c r="V121" s="44">
        <v>61.223693298780809</v>
      </c>
      <c r="W121" s="72">
        <v>66.715275758168332</v>
      </c>
    </row>
    <row r="122" spans="17:23" x14ac:dyDescent="0.25">
      <c r="Q122">
        <v>106</v>
      </c>
      <c r="R122" s="71">
        <v>46.962522529094777</v>
      </c>
      <c r="S122" s="44">
        <v>55.687147980011758</v>
      </c>
      <c r="T122" s="44">
        <v>61.949639337145925</v>
      </c>
      <c r="U122" s="44">
        <v>60.646960641059941</v>
      </c>
      <c r="V122" s="44">
        <v>58.75455236148381</v>
      </c>
      <c r="W122" s="72">
        <v>62.856185734728378</v>
      </c>
    </row>
    <row r="123" spans="17:23" x14ac:dyDescent="0.25">
      <c r="Q123">
        <v>107</v>
      </c>
      <c r="R123" s="71">
        <v>46.304840503147993</v>
      </c>
      <c r="S123" s="44">
        <v>50.695515639353772</v>
      </c>
      <c r="T123" s="44">
        <v>57.391469571016401</v>
      </c>
      <c r="U123" s="44">
        <v>62.156387307507124</v>
      </c>
      <c r="V123" s="44">
        <v>64.040611216469244</v>
      </c>
      <c r="W123" s="72">
        <v>67.564693593744408</v>
      </c>
    </row>
    <row r="124" spans="17:23" x14ac:dyDescent="0.25">
      <c r="Q124">
        <v>108</v>
      </c>
      <c r="R124" s="71">
        <v>47.015021987401134</v>
      </c>
      <c r="S124" s="44">
        <v>57.902556455208916</v>
      </c>
      <c r="T124" s="44">
        <v>63.23242698622483</v>
      </c>
      <c r="U124" s="44">
        <v>61.405592068105655</v>
      </c>
      <c r="V124" s="44">
        <v>55.283417116695631</v>
      </c>
      <c r="W124" s="72">
        <v>59.489530350698139</v>
      </c>
    </row>
    <row r="125" spans="17:23" x14ac:dyDescent="0.25">
      <c r="Q125">
        <v>109</v>
      </c>
      <c r="R125" s="71">
        <v>47.045338673342492</v>
      </c>
      <c r="S125" s="44">
        <v>56.020576272188066</v>
      </c>
      <c r="T125" s="44">
        <v>57.675415874938466</v>
      </c>
      <c r="U125" s="44">
        <v>66.683996249396799</v>
      </c>
      <c r="V125" s="44">
        <v>67.321656594498151</v>
      </c>
      <c r="W125" s="72">
        <v>68.986671968721723</v>
      </c>
    </row>
    <row r="126" spans="17:23" x14ac:dyDescent="0.25">
      <c r="Q126">
        <v>110</v>
      </c>
      <c r="R126" s="71">
        <v>47.270318401974883</v>
      </c>
      <c r="S126" s="44">
        <v>54.613501794382223</v>
      </c>
      <c r="T126" s="44">
        <v>58.953645694126116</v>
      </c>
      <c r="U126" s="44">
        <v>63.869377423957971</v>
      </c>
      <c r="V126" s="44">
        <v>55.372008361877548</v>
      </c>
      <c r="W126" s="72">
        <v>60.687763197277832</v>
      </c>
    </row>
    <row r="127" spans="17:23" x14ac:dyDescent="0.25">
      <c r="Q127">
        <v>111</v>
      </c>
      <c r="R127" s="71">
        <v>46.963466876542462</v>
      </c>
      <c r="S127" s="44">
        <v>49.132568428339823</v>
      </c>
      <c r="T127" s="44">
        <v>59.677526542354705</v>
      </c>
      <c r="U127" s="44">
        <v>59.578307571422158</v>
      </c>
      <c r="V127" s="44">
        <v>63.02342246423941</v>
      </c>
      <c r="W127" s="72">
        <v>64.518040021189833</v>
      </c>
    </row>
    <row r="128" spans="17:23" x14ac:dyDescent="0.25">
      <c r="Q128">
        <v>112</v>
      </c>
      <c r="R128" s="71">
        <v>45.801715917532675</v>
      </c>
      <c r="S128" s="44">
        <v>53.186364790030851</v>
      </c>
      <c r="T128" s="44">
        <v>61.255192564549638</v>
      </c>
      <c r="U128" s="44">
        <v>64.445780168631558</v>
      </c>
      <c r="V128" s="44">
        <v>64.975787973611716</v>
      </c>
      <c r="W128" s="72">
        <v>73.767683067788766</v>
      </c>
    </row>
    <row r="129" spans="17:23" x14ac:dyDescent="0.25">
      <c r="Q129">
        <v>113</v>
      </c>
      <c r="R129" s="71">
        <v>47.566589710630701</v>
      </c>
      <c r="S129" s="44">
        <v>57.005528125002719</v>
      </c>
      <c r="T129" s="44">
        <v>65.325512809435537</v>
      </c>
      <c r="U129" s="44">
        <v>65.425374322285052</v>
      </c>
      <c r="V129" s="44">
        <v>59.396929983627992</v>
      </c>
      <c r="W129" s="72">
        <v>68.686623225348228</v>
      </c>
    </row>
    <row r="130" spans="17:23" x14ac:dyDescent="0.25">
      <c r="Q130">
        <v>114</v>
      </c>
      <c r="R130" s="71">
        <v>46.434786430832808</v>
      </c>
      <c r="S130" s="44">
        <v>55.293390671968922</v>
      </c>
      <c r="T130" s="44">
        <v>60.507767984919916</v>
      </c>
      <c r="U130" s="44">
        <v>67.75498536880616</v>
      </c>
      <c r="V130" s="44">
        <v>67.840233432464245</v>
      </c>
      <c r="W130" s="72">
        <v>64.970157729342048</v>
      </c>
    </row>
    <row r="131" spans="17:23" x14ac:dyDescent="0.25">
      <c r="Q131">
        <v>115</v>
      </c>
      <c r="R131" s="71">
        <v>46.703669863973651</v>
      </c>
      <c r="S131" s="44">
        <v>56.294653225020426</v>
      </c>
      <c r="T131" s="44">
        <v>65.368204198139068</v>
      </c>
      <c r="U131" s="44">
        <v>66.72811778892445</v>
      </c>
      <c r="V131" s="44">
        <v>59.052156637970498</v>
      </c>
      <c r="W131" s="72">
        <v>66.112652101141052</v>
      </c>
    </row>
    <row r="132" spans="17:23" x14ac:dyDescent="0.25">
      <c r="Q132">
        <v>116</v>
      </c>
      <c r="R132" s="71">
        <v>47.145736271037073</v>
      </c>
      <c r="S132" s="44">
        <v>50.949522691834893</v>
      </c>
      <c r="T132" s="44">
        <v>58.368723308579106</v>
      </c>
      <c r="U132" s="44">
        <v>62.324204389342249</v>
      </c>
      <c r="V132" s="44">
        <v>58.110287658585825</v>
      </c>
      <c r="W132" s="72">
        <v>54.219871313832421</v>
      </c>
    </row>
    <row r="133" spans="17:23" x14ac:dyDescent="0.25">
      <c r="Q133">
        <v>117</v>
      </c>
      <c r="R133" s="71">
        <v>46.849393663475823</v>
      </c>
      <c r="S133" s="44">
        <v>57.552866490997118</v>
      </c>
      <c r="T133" s="44">
        <v>74.219912542514379</v>
      </c>
      <c r="U133" s="44">
        <v>73.577040031797452</v>
      </c>
      <c r="V133" s="44">
        <v>60.504184934865734</v>
      </c>
      <c r="W133" s="72">
        <v>57.620904882640666</v>
      </c>
    </row>
    <row r="134" spans="17:23" x14ac:dyDescent="0.25">
      <c r="Q134">
        <v>118</v>
      </c>
      <c r="R134" s="71">
        <v>47.707777030065969</v>
      </c>
      <c r="S134" s="44">
        <v>57.727261376885728</v>
      </c>
      <c r="T134" s="44">
        <v>59.465002000170507</v>
      </c>
      <c r="U134" s="44">
        <v>65.549423017888458</v>
      </c>
      <c r="V134" s="44">
        <v>55.912922104968075</v>
      </c>
      <c r="W134" s="72">
        <v>61.48596491783308</v>
      </c>
    </row>
    <row r="135" spans="17:23" x14ac:dyDescent="0.25">
      <c r="Q135">
        <v>119</v>
      </c>
      <c r="R135" s="71">
        <v>46.901645946064214</v>
      </c>
      <c r="S135" s="44">
        <v>54.231934508775403</v>
      </c>
      <c r="T135" s="44">
        <v>62.445635763258281</v>
      </c>
      <c r="U135" s="44">
        <v>57.471348227620418</v>
      </c>
      <c r="V135" s="44">
        <v>53.242989617593658</v>
      </c>
      <c r="W135" s="72">
        <v>51.187843913375865</v>
      </c>
    </row>
    <row r="136" spans="17:23" x14ac:dyDescent="0.25">
      <c r="Q136">
        <v>120</v>
      </c>
      <c r="R136" s="71">
        <v>47.11413487913542</v>
      </c>
      <c r="S136" s="44">
        <v>52.084084301316807</v>
      </c>
      <c r="T136" s="44">
        <v>50.823820301097442</v>
      </c>
      <c r="U136" s="44">
        <v>55.840715152949628</v>
      </c>
      <c r="V136" s="44">
        <v>67.804538276353981</v>
      </c>
      <c r="W136" s="72">
        <v>64.403770391948299</v>
      </c>
    </row>
    <row r="137" spans="17:23" x14ac:dyDescent="0.25">
      <c r="Q137">
        <v>121</v>
      </c>
      <c r="R137" s="71">
        <v>46.803402515834833</v>
      </c>
      <c r="S137" s="44">
        <v>55.710818958824866</v>
      </c>
      <c r="T137" s="44">
        <v>57.392614468196385</v>
      </c>
      <c r="U137" s="44">
        <v>60.407792592251418</v>
      </c>
      <c r="V137" s="44">
        <v>61.784336620959444</v>
      </c>
      <c r="W137" s="72">
        <v>73.173936516732226</v>
      </c>
    </row>
    <row r="138" spans="17:23" x14ac:dyDescent="0.25">
      <c r="Q138">
        <v>122</v>
      </c>
      <c r="R138" s="71">
        <v>47.485963306870715</v>
      </c>
      <c r="S138" s="44">
        <v>58.213058905487969</v>
      </c>
      <c r="T138" s="44">
        <v>60.075140525065414</v>
      </c>
      <c r="U138" s="44">
        <v>67.845910317975623</v>
      </c>
      <c r="V138" s="44">
        <v>67.50423983315747</v>
      </c>
      <c r="W138" s="72">
        <v>84.277909742545887</v>
      </c>
    </row>
    <row r="139" spans="17:23" x14ac:dyDescent="0.25">
      <c r="Q139">
        <v>123</v>
      </c>
      <c r="R139" s="71">
        <v>46.183910537035636</v>
      </c>
      <c r="S139" s="44">
        <v>51.394300489484714</v>
      </c>
      <c r="T139" s="44">
        <v>59.069708117334351</v>
      </c>
      <c r="U139" s="44">
        <v>62.818298412767199</v>
      </c>
      <c r="V139" s="44">
        <v>57.155503832613924</v>
      </c>
      <c r="W139" s="72">
        <v>57.707685946087246</v>
      </c>
    </row>
    <row r="140" spans="17:23" x14ac:dyDescent="0.25">
      <c r="Q140">
        <v>124</v>
      </c>
      <c r="R140" s="71">
        <v>46.373179748505407</v>
      </c>
      <c r="S140" s="44">
        <v>57.163273590615674</v>
      </c>
      <c r="T140" s="44">
        <v>55.032162171274862</v>
      </c>
      <c r="U140" s="44">
        <v>56.95523082890049</v>
      </c>
      <c r="V140" s="44">
        <v>58.274264796374361</v>
      </c>
      <c r="W140" s="72">
        <v>61.544844334043319</v>
      </c>
    </row>
    <row r="141" spans="17:23" x14ac:dyDescent="0.25">
      <c r="Q141">
        <v>125</v>
      </c>
      <c r="R141" s="71">
        <v>46.40719648556896</v>
      </c>
      <c r="S141" s="44">
        <v>57.77218282439059</v>
      </c>
      <c r="T141" s="44">
        <v>64.538784580970912</v>
      </c>
      <c r="U141" s="44">
        <v>61.751228775513276</v>
      </c>
      <c r="V141" s="44">
        <v>58.873282321793653</v>
      </c>
      <c r="W141" s="72">
        <v>61.324451504900679</v>
      </c>
    </row>
    <row r="142" spans="17:23" x14ac:dyDescent="0.25">
      <c r="Q142">
        <v>126</v>
      </c>
      <c r="R142" s="71">
        <v>45.775072515728851</v>
      </c>
      <c r="S142" s="44">
        <v>51.619173544339802</v>
      </c>
      <c r="T142" s="44">
        <v>59.272039148227286</v>
      </c>
      <c r="U142" s="44">
        <v>57.510741500681384</v>
      </c>
      <c r="V142" s="44">
        <v>56.943279558576947</v>
      </c>
      <c r="W142" s="72">
        <v>59.295459775044662</v>
      </c>
    </row>
    <row r="143" spans="17:23" x14ac:dyDescent="0.25">
      <c r="Q143">
        <v>127</v>
      </c>
      <c r="R143" s="71">
        <v>47.503930985589527</v>
      </c>
      <c r="S143" s="44">
        <v>54.599710183870585</v>
      </c>
      <c r="T143" s="44">
        <v>61.859352631892676</v>
      </c>
      <c r="U143" s="44">
        <v>60.501888473409224</v>
      </c>
      <c r="V143" s="44">
        <v>57.869637582057926</v>
      </c>
      <c r="W143" s="72">
        <v>58.802495756261287</v>
      </c>
    </row>
    <row r="144" spans="17:23" x14ac:dyDescent="0.25">
      <c r="Q144">
        <v>128</v>
      </c>
      <c r="R144" s="71">
        <v>46.972080164880545</v>
      </c>
      <c r="S144" s="44">
        <v>51.387710588047355</v>
      </c>
      <c r="T144" s="44">
        <v>58.248785174849083</v>
      </c>
      <c r="U144" s="44">
        <v>59.811001467877858</v>
      </c>
      <c r="V144" s="44">
        <v>58.96630537127988</v>
      </c>
      <c r="W144" s="72">
        <v>59.15162932264014</v>
      </c>
    </row>
    <row r="145" spans="17:23" x14ac:dyDescent="0.25">
      <c r="Q145">
        <v>129</v>
      </c>
      <c r="R145" s="71">
        <v>46.549285157714166</v>
      </c>
      <c r="S145" s="44">
        <v>53.850539054608127</v>
      </c>
      <c r="T145" s="44">
        <v>59.430234125515149</v>
      </c>
      <c r="U145" s="44">
        <v>63.070514876700273</v>
      </c>
      <c r="V145" s="44">
        <v>59.89196387261363</v>
      </c>
      <c r="W145" s="72">
        <v>55.862786642360753</v>
      </c>
    </row>
    <row r="146" spans="17:23" x14ac:dyDescent="0.25">
      <c r="Q146">
        <v>130</v>
      </c>
      <c r="R146" s="71">
        <v>46.245403006974605</v>
      </c>
      <c r="S146" s="44">
        <v>50.737821767679286</v>
      </c>
      <c r="T146" s="44">
        <v>58.551245747756568</v>
      </c>
      <c r="U146" s="44">
        <v>59.427451920555356</v>
      </c>
      <c r="V146" s="44">
        <v>58.255320273060917</v>
      </c>
      <c r="W146" s="72">
        <v>64.748471795581338</v>
      </c>
    </row>
    <row r="147" spans="17:23" x14ac:dyDescent="0.25">
      <c r="Q147">
        <v>131</v>
      </c>
      <c r="R147" s="71">
        <v>46.053762290183776</v>
      </c>
      <c r="S147" s="44">
        <v>53.14024588443371</v>
      </c>
      <c r="T147" s="44">
        <v>60.827578518390439</v>
      </c>
      <c r="U147" s="44">
        <v>59.992309560907671</v>
      </c>
      <c r="V147" s="44">
        <v>62.498885506566801</v>
      </c>
      <c r="W147" s="72">
        <v>65.990090527283044</v>
      </c>
    </row>
    <row r="148" spans="17:23" x14ac:dyDescent="0.25">
      <c r="Q148">
        <v>132</v>
      </c>
      <c r="R148" s="71">
        <v>46.706505511099529</v>
      </c>
      <c r="S148" s="44">
        <v>60.249575441865325</v>
      </c>
      <c r="T148" s="44">
        <v>64.950659457081471</v>
      </c>
      <c r="U148" s="44">
        <v>66.328113056441211</v>
      </c>
      <c r="V148" s="44">
        <v>64.643920245021519</v>
      </c>
      <c r="W148" s="72">
        <v>66.039191619659846</v>
      </c>
    </row>
    <row r="149" spans="17:23" x14ac:dyDescent="0.25">
      <c r="Q149">
        <v>133</v>
      </c>
      <c r="R149" s="71">
        <v>47.310374992332505</v>
      </c>
      <c r="S149" s="44">
        <v>56.414148920167214</v>
      </c>
      <c r="T149" s="44">
        <v>61.006512599026998</v>
      </c>
      <c r="U149" s="44">
        <v>61.935990487619492</v>
      </c>
      <c r="V149" s="44">
        <v>70.295463053311053</v>
      </c>
      <c r="W149" s="72">
        <v>69.157778763699596</v>
      </c>
    </row>
    <row r="150" spans="17:23" x14ac:dyDescent="0.25">
      <c r="Q150">
        <v>134</v>
      </c>
      <c r="R150" s="71">
        <v>46.464342232300531</v>
      </c>
      <c r="S150" s="44">
        <v>55.526881354761102</v>
      </c>
      <c r="T150" s="44">
        <v>56.75705097679235</v>
      </c>
      <c r="U150" s="44">
        <v>60.883409964521583</v>
      </c>
      <c r="V150" s="44">
        <v>56.233119972907737</v>
      </c>
      <c r="W150" s="72">
        <v>71.410240441973443</v>
      </c>
    </row>
    <row r="151" spans="17:23" x14ac:dyDescent="0.25">
      <c r="Q151">
        <v>135</v>
      </c>
      <c r="R151" s="71">
        <v>47.669713005648092</v>
      </c>
      <c r="S151" s="44">
        <v>53.143559913125273</v>
      </c>
      <c r="T151" s="44">
        <v>57.617021099512996</v>
      </c>
      <c r="U151" s="44">
        <v>67.568158749181237</v>
      </c>
      <c r="V151" s="44">
        <v>60.804673337565369</v>
      </c>
      <c r="W151" s="72">
        <v>59.234892890765423</v>
      </c>
    </row>
    <row r="152" spans="17:23" x14ac:dyDescent="0.25">
      <c r="Q152">
        <v>136</v>
      </c>
      <c r="R152" s="71">
        <v>47.306125619265494</v>
      </c>
      <c r="S152" s="44">
        <v>53.069903380191434</v>
      </c>
      <c r="T152" s="44">
        <v>56.995826526586562</v>
      </c>
      <c r="U152" s="44">
        <v>65.545600957519738</v>
      </c>
      <c r="V152" s="44">
        <v>49.211468171017707</v>
      </c>
      <c r="W152" s="72">
        <v>52.042276668544858</v>
      </c>
    </row>
    <row r="153" spans="17:23" x14ac:dyDescent="0.25">
      <c r="Q153">
        <v>137</v>
      </c>
      <c r="R153" s="71">
        <v>47.528023482932319</v>
      </c>
      <c r="S153" s="44">
        <v>56.241212530728518</v>
      </c>
      <c r="T153" s="44">
        <v>68.423908677881883</v>
      </c>
      <c r="U153" s="44">
        <v>75.841256818431845</v>
      </c>
      <c r="V153" s="44">
        <v>79.973818943753969</v>
      </c>
      <c r="W153" s="72">
        <v>82.646924565537887</v>
      </c>
    </row>
    <row r="154" spans="17:23" x14ac:dyDescent="0.25">
      <c r="Q154">
        <v>138</v>
      </c>
      <c r="R154" s="71">
        <v>47.745628666940163</v>
      </c>
      <c r="S154" s="44">
        <v>53.293188506578211</v>
      </c>
      <c r="T154" s="44">
        <v>56.349835063982241</v>
      </c>
      <c r="U154" s="44">
        <v>57.331359875633197</v>
      </c>
      <c r="V154" s="44">
        <v>60.717436284159689</v>
      </c>
      <c r="W154" s="72">
        <v>61.237953178636609</v>
      </c>
    </row>
    <row r="155" spans="17:23" x14ac:dyDescent="0.25">
      <c r="Q155">
        <v>139</v>
      </c>
      <c r="R155" s="71">
        <v>46.517383285564911</v>
      </c>
      <c r="S155" s="44">
        <v>52.033479276325401</v>
      </c>
      <c r="T155" s="44">
        <v>54.064726780563547</v>
      </c>
      <c r="U155" s="44">
        <v>62.542592529510834</v>
      </c>
      <c r="V155" s="44">
        <v>55.684488051103102</v>
      </c>
      <c r="W155" s="72">
        <v>54.145004819829907</v>
      </c>
    </row>
    <row r="156" spans="17:23" x14ac:dyDescent="0.25">
      <c r="Q156">
        <v>140</v>
      </c>
      <c r="R156" s="71">
        <v>46.998296131282608</v>
      </c>
      <c r="S156" s="44">
        <v>59.033152439986473</v>
      </c>
      <c r="T156" s="44">
        <v>59.873362430093174</v>
      </c>
      <c r="U156" s="44">
        <v>64.629245423223665</v>
      </c>
      <c r="V156" s="44">
        <v>58.694323365566099</v>
      </c>
      <c r="W156" s="72">
        <v>62.91655256341263</v>
      </c>
    </row>
    <row r="157" spans="17:23" x14ac:dyDescent="0.25">
      <c r="Q157">
        <v>141</v>
      </c>
      <c r="R157" s="71">
        <v>48.172831795632916</v>
      </c>
      <c r="S157" s="44">
        <v>50.762337734987938</v>
      </c>
      <c r="T157" s="44">
        <v>49.846752744671598</v>
      </c>
      <c r="U157" s="44">
        <v>56.927612561116611</v>
      </c>
      <c r="V157" s="44">
        <v>49.146307363243693</v>
      </c>
      <c r="W157" s="72">
        <v>51.756348145671538</v>
      </c>
    </row>
    <row r="158" spans="17:23" x14ac:dyDescent="0.25">
      <c r="Q158">
        <v>142</v>
      </c>
      <c r="R158" s="71">
        <v>46.12845823569171</v>
      </c>
      <c r="S158" s="44">
        <v>55.234186017517125</v>
      </c>
      <c r="T158" s="44">
        <v>67.528861873505647</v>
      </c>
      <c r="U158" s="44">
        <v>79.81362538911884</v>
      </c>
      <c r="V158" s="44">
        <v>73.975584489212892</v>
      </c>
      <c r="W158" s="72">
        <v>81.71640875246942</v>
      </c>
    </row>
    <row r="159" spans="17:23" x14ac:dyDescent="0.25">
      <c r="Q159">
        <v>143</v>
      </c>
      <c r="R159" s="71">
        <v>47.994195615566547</v>
      </c>
      <c r="S159" s="44">
        <v>53.625234603551114</v>
      </c>
      <c r="T159" s="44">
        <v>62.512644230021941</v>
      </c>
      <c r="U159" s="44">
        <v>68.42739326664703</v>
      </c>
      <c r="V159" s="44">
        <v>63.040656118959298</v>
      </c>
      <c r="W159" s="72">
        <v>66.879131172390387</v>
      </c>
    </row>
    <row r="160" spans="17:23" x14ac:dyDescent="0.25">
      <c r="Q160">
        <v>144</v>
      </c>
      <c r="R160" s="71">
        <v>46.312765188016456</v>
      </c>
      <c r="S160" s="44">
        <v>49.913988798637547</v>
      </c>
      <c r="T160" s="44">
        <v>60.552343128947449</v>
      </c>
      <c r="U160" s="44">
        <v>64.995371581725394</v>
      </c>
      <c r="V160" s="44">
        <v>64.840801706621889</v>
      </c>
      <c r="W160" s="72">
        <v>71.746525909631941</v>
      </c>
    </row>
    <row r="161" spans="17:23" x14ac:dyDescent="0.25">
      <c r="Q161">
        <v>145</v>
      </c>
      <c r="R161" s="71">
        <v>45.923639285788923</v>
      </c>
      <c r="S161" s="44">
        <v>50.52134115151943</v>
      </c>
      <c r="T161" s="44">
        <v>62.327880727978005</v>
      </c>
      <c r="U161" s="44">
        <v>53.821041312405974</v>
      </c>
      <c r="V161" s="44">
        <v>52.363205733734269</v>
      </c>
      <c r="W161" s="72">
        <v>54.592408400335415</v>
      </c>
    </row>
    <row r="162" spans="17:23" x14ac:dyDescent="0.25">
      <c r="Q162">
        <v>146</v>
      </c>
      <c r="R162" s="71">
        <v>46.473485315920314</v>
      </c>
      <c r="S162" s="44">
        <v>53.38052347607514</v>
      </c>
      <c r="T162" s="44">
        <v>58.460214279409868</v>
      </c>
      <c r="U162" s="44">
        <v>65.903474190746053</v>
      </c>
      <c r="V162" s="44">
        <v>61.521750850663423</v>
      </c>
      <c r="W162" s="72">
        <v>64.963769344434866</v>
      </c>
    </row>
    <row r="163" spans="17:23" x14ac:dyDescent="0.25">
      <c r="Q163">
        <v>147</v>
      </c>
      <c r="R163" s="71">
        <v>46.646213648949377</v>
      </c>
      <c r="S163" s="44">
        <v>51.749886460217489</v>
      </c>
      <c r="T163" s="44">
        <v>53.438943431206667</v>
      </c>
      <c r="U163" s="44">
        <v>57.138821052551698</v>
      </c>
      <c r="V163" s="44">
        <v>51.703926081653378</v>
      </c>
      <c r="W163" s="72">
        <v>55.918032019278101</v>
      </c>
    </row>
    <row r="164" spans="17:23" x14ac:dyDescent="0.25">
      <c r="Q164">
        <v>148</v>
      </c>
      <c r="R164" s="71">
        <v>46.895677809440372</v>
      </c>
      <c r="S164" s="44">
        <v>53.394418770294742</v>
      </c>
      <c r="T164" s="44">
        <v>62.807118157164226</v>
      </c>
      <c r="U164" s="44">
        <v>63.60146484964816</v>
      </c>
      <c r="V164" s="44">
        <v>60.047865814449992</v>
      </c>
      <c r="W164" s="72">
        <v>72.193557238423693</v>
      </c>
    </row>
    <row r="165" spans="17:23" x14ac:dyDescent="0.25">
      <c r="Q165">
        <v>149</v>
      </c>
      <c r="R165" s="71">
        <v>45.824450923315766</v>
      </c>
      <c r="S165" s="44">
        <v>55.339224426100664</v>
      </c>
      <c r="T165" s="44">
        <v>66.072042388407255</v>
      </c>
      <c r="U165" s="44">
        <v>62.287602325638062</v>
      </c>
      <c r="V165" s="44">
        <v>58.450287847168667</v>
      </c>
      <c r="W165" s="72">
        <v>62.309631922783247</v>
      </c>
    </row>
    <row r="166" spans="17:23" x14ac:dyDescent="0.25">
      <c r="Q166">
        <v>150</v>
      </c>
      <c r="R166" s="71">
        <v>46.756706567470047</v>
      </c>
      <c r="S166" s="44">
        <v>56.289153125368088</v>
      </c>
      <c r="T166" s="44">
        <v>56.336247680135159</v>
      </c>
      <c r="U166" s="44">
        <v>65.560560039924695</v>
      </c>
      <c r="V166" s="44">
        <v>62.708935489766887</v>
      </c>
      <c r="W166" s="72">
        <v>60.592716890598695</v>
      </c>
    </row>
    <row r="167" spans="17:23" x14ac:dyDescent="0.25">
      <c r="Q167">
        <v>151</v>
      </c>
      <c r="R167" s="71">
        <v>47.362465507065522</v>
      </c>
      <c r="S167" s="44">
        <v>56.517334242624145</v>
      </c>
      <c r="T167" s="44">
        <v>63.918608496843419</v>
      </c>
      <c r="U167" s="44">
        <v>63.454118194169219</v>
      </c>
      <c r="V167" s="44">
        <v>52.590758004192729</v>
      </c>
      <c r="W167" s="72">
        <v>50.35433420906962</v>
      </c>
    </row>
    <row r="168" spans="17:23" x14ac:dyDescent="0.25">
      <c r="Q168">
        <v>152</v>
      </c>
      <c r="R168" s="71">
        <v>48.106898456354671</v>
      </c>
      <c r="S168" s="44">
        <v>54.677738463866518</v>
      </c>
      <c r="T168" s="44">
        <v>60.478241738200921</v>
      </c>
      <c r="U168" s="44">
        <v>68.674030999438557</v>
      </c>
      <c r="V168" s="44">
        <v>68.94250975081998</v>
      </c>
      <c r="W168" s="72">
        <v>73.873837025722722</v>
      </c>
    </row>
    <row r="169" spans="17:23" x14ac:dyDescent="0.25">
      <c r="Q169">
        <v>153</v>
      </c>
      <c r="R169" s="71">
        <v>46.355595864672324</v>
      </c>
      <c r="S169" s="44">
        <v>56.827318217428484</v>
      </c>
      <c r="T169" s="44">
        <v>58.359448731180962</v>
      </c>
      <c r="U169" s="44">
        <v>61.787284492376074</v>
      </c>
      <c r="V169" s="44">
        <v>56.541520244562804</v>
      </c>
      <c r="W169" s="72">
        <v>58.256625287993842</v>
      </c>
    </row>
    <row r="170" spans="17:23" x14ac:dyDescent="0.25">
      <c r="Q170">
        <v>154</v>
      </c>
      <c r="R170" s="71">
        <v>46.716953695305648</v>
      </c>
      <c r="S170" s="44">
        <v>59.329601360288677</v>
      </c>
      <c r="T170" s="44">
        <v>70.607185843756099</v>
      </c>
      <c r="U170" s="44">
        <v>73.319059984089364</v>
      </c>
      <c r="V170" s="44">
        <v>75.548452223510736</v>
      </c>
      <c r="W170" s="72">
        <v>71.621821093156854</v>
      </c>
    </row>
    <row r="171" spans="17:23" x14ac:dyDescent="0.25">
      <c r="Q171">
        <v>155</v>
      </c>
      <c r="R171" s="71">
        <v>46.248679660697242</v>
      </c>
      <c r="S171" s="44">
        <v>54.246613548254558</v>
      </c>
      <c r="T171" s="44">
        <v>61.435806764690525</v>
      </c>
      <c r="U171" s="44">
        <v>69.985873174877668</v>
      </c>
      <c r="V171" s="44">
        <v>78.634117451358364</v>
      </c>
      <c r="W171" s="72">
        <v>98.288004004083547</v>
      </c>
    </row>
    <row r="172" spans="17:23" x14ac:dyDescent="0.25">
      <c r="Q172">
        <v>156</v>
      </c>
      <c r="R172" s="71">
        <v>45.360780263940264</v>
      </c>
      <c r="S172" s="44">
        <v>52.596690749197222</v>
      </c>
      <c r="T172" s="44">
        <v>56.331312241450824</v>
      </c>
      <c r="U172" s="44">
        <v>57.763638890376853</v>
      </c>
      <c r="V172" s="44">
        <v>53.105005605083186</v>
      </c>
      <c r="W172" s="72">
        <v>57.295763058423503</v>
      </c>
    </row>
    <row r="173" spans="17:23" x14ac:dyDescent="0.25">
      <c r="Q173">
        <v>157</v>
      </c>
      <c r="R173" s="71">
        <v>46.969896244783577</v>
      </c>
      <c r="S173" s="44">
        <v>54.523165490109839</v>
      </c>
      <c r="T173" s="44">
        <v>57.725406235552143</v>
      </c>
      <c r="U173" s="44">
        <v>64.049535162387286</v>
      </c>
      <c r="V173" s="44">
        <v>65.478298950168139</v>
      </c>
      <c r="W173" s="72">
        <v>65.775323022490241</v>
      </c>
    </row>
    <row r="174" spans="17:23" x14ac:dyDescent="0.25">
      <c r="Q174">
        <v>158</v>
      </c>
      <c r="R174" s="71">
        <v>46.628789156394362</v>
      </c>
      <c r="S174" s="44">
        <v>54.815680855336012</v>
      </c>
      <c r="T174" s="44">
        <v>53.322023624790639</v>
      </c>
      <c r="U174" s="44">
        <v>52.15955563419714</v>
      </c>
      <c r="V174" s="44">
        <v>51.12727574281336</v>
      </c>
      <c r="W174" s="72">
        <v>56.523447063777375</v>
      </c>
    </row>
    <row r="175" spans="17:23" x14ac:dyDescent="0.25">
      <c r="Q175">
        <v>159</v>
      </c>
      <c r="R175" s="71">
        <v>47.489035254421033</v>
      </c>
      <c r="S175" s="44">
        <v>57.736783958535419</v>
      </c>
      <c r="T175" s="44">
        <v>63.99013288109969</v>
      </c>
      <c r="U175" s="44">
        <v>61.565295122489907</v>
      </c>
      <c r="V175" s="44">
        <v>58.030725916423542</v>
      </c>
      <c r="W175" s="72">
        <v>59.089463257638236</v>
      </c>
    </row>
    <row r="176" spans="17:23" x14ac:dyDescent="0.25">
      <c r="Q176">
        <v>160</v>
      </c>
      <c r="R176" s="71">
        <v>45.368746005811794</v>
      </c>
      <c r="S176" s="44">
        <v>57.376405288029844</v>
      </c>
      <c r="T176" s="44">
        <v>66.448345533674683</v>
      </c>
      <c r="U176" s="44">
        <v>68.984689788979594</v>
      </c>
      <c r="V176" s="44">
        <v>65.989467200401577</v>
      </c>
      <c r="W176" s="72">
        <v>76.089987776237564</v>
      </c>
    </row>
    <row r="177" spans="17:23" x14ac:dyDescent="0.25">
      <c r="Q177">
        <v>161</v>
      </c>
      <c r="R177" s="71">
        <v>46.502815581450733</v>
      </c>
      <c r="S177" s="44">
        <v>52.968772176549066</v>
      </c>
      <c r="T177" s="44">
        <v>50.808084262513326</v>
      </c>
      <c r="U177" s="44">
        <v>49.397978284415011</v>
      </c>
      <c r="V177" s="44">
        <v>46.008848922479217</v>
      </c>
      <c r="W177" s="72">
        <v>48.446479935016619</v>
      </c>
    </row>
    <row r="178" spans="17:23" x14ac:dyDescent="0.25">
      <c r="Q178">
        <v>162</v>
      </c>
      <c r="R178" s="71">
        <v>48.051462143136781</v>
      </c>
      <c r="S178" s="44">
        <v>58.939315989603593</v>
      </c>
      <c r="T178" s="44">
        <v>62.484793513529645</v>
      </c>
      <c r="U178" s="44">
        <v>67.907643122904958</v>
      </c>
      <c r="V178" s="44">
        <v>64.363075106536996</v>
      </c>
      <c r="W178" s="72">
        <v>71.221803622193988</v>
      </c>
    </row>
    <row r="179" spans="17:23" x14ac:dyDescent="0.25">
      <c r="Q179">
        <v>163</v>
      </c>
      <c r="R179" s="71">
        <v>48.457997731180789</v>
      </c>
      <c r="S179" s="44">
        <v>65.413377221030728</v>
      </c>
      <c r="T179" s="44">
        <v>75.360215295933131</v>
      </c>
      <c r="U179" s="44">
        <v>81.975244716023482</v>
      </c>
      <c r="V179" s="44">
        <v>90.147252725272949</v>
      </c>
      <c r="W179" s="72">
        <v>79.806470537551291</v>
      </c>
    </row>
    <row r="180" spans="17:23" x14ac:dyDescent="0.25">
      <c r="Q180">
        <v>164</v>
      </c>
      <c r="R180" s="71">
        <v>45.831058770199249</v>
      </c>
      <c r="S180" s="44">
        <v>58.543751368109156</v>
      </c>
      <c r="T180" s="44">
        <v>68.402198489362078</v>
      </c>
      <c r="U180" s="44">
        <v>72.674912757360445</v>
      </c>
      <c r="V180" s="44">
        <v>71.62647659035639</v>
      </c>
      <c r="W180" s="72">
        <v>66.804934905492317</v>
      </c>
    </row>
    <row r="181" spans="17:23" x14ac:dyDescent="0.25">
      <c r="Q181">
        <v>165</v>
      </c>
      <c r="R181" s="71">
        <v>46.751004930237912</v>
      </c>
      <c r="S181" s="44">
        <v>52.108935566005506</v>
      </c>
      <c r="T181" s="44">
        <v>59.695761317940175</v>
      </c>
      <c r="U181" s="44">
        <v>66.890253697540629</v>
      </c>
      <c r="V181" s="44">
        <v>67.763165051049015</v>
      </c>
      <c r="W181" s="72">
        <v>67.818655635564397</v>
      </c>
    </row>
    <row r="182" spans="17:23" x14ac:dyDescent="0.25">
      <c r="Q182">
        <v>166</v>
      </c>
      <c r="R182" s="71">
        <v>45.870052047385911</v>
      </c>
      <c r="S182" s="44">
        <v>50.556590926860309</v>
      </c>
      <c r="T182" s="44">
        <v>58.385802291687185</v>
      </c>
      <c r="U182" s="44">
        <v>64.150526408304557</v>
      </c>
      <c r="V182" s="44">
        <v>66.596300302898811</v>
      </c>
      <c r="W182" s="72">
        <v>71.043852637773242</v>
      </c>
    </row>
    <row r="183" spans="17:23" x14ac:dyDescent="0.25">
      <c r="Q183">
        <v>167</v>
      </c>
      <c r="R183" s="71">
        <v>47.022659617419507</v>
      </c>
      <c r="S183" s="44">
        <v>54.113852865991063</v>
      </c>
      <c r="T183" s="44">
        <v>62.591736728285078</v>
      </c>
      <c r="U183" s="44">
        <v>65.173284241419481</v>
      </c>
      <c r="V183" s="44">
        <v>72.242716793754227</v>
      </c>
      <c r="W183" s="72">
        <v>73.738618495076921</v>
      </c>
    </row>
    <row r="184" spans="17:23" x14ac:dyDescent="0.25">
      <c r="Q184">
        <v>168</v>
      </c>
      <c r="R184" s="71">
        <v>45.737590334586073</v>
      </c>
      <c r="S184" s="44">
        <v>53.11028895870075</v>
      </c>
      <c r="T184" s="44">
        <v>56.026990135580554</v>
      </c>
      <c r="U184" s="44">
        <v>59.779874840588072</v>
      </c>
      <c r="V184" s="44">
        <v>57.726659826872442</v>
      </c>
      <c r="W184" s="72">
        <v>63.041376469651986</v>
      </c>
    </row>
    <row r="185" spans="17:23" x14ac:dyDescent="0.25">
      <c r="Q185">
        <v>169</v>
      </c>
      <c r="R185" s="71">
        <v>47.198335164327382</v>
      </c>
      <c r="S185" s="44">
        <v>57.278285991307648</v>
      </c>
      <c r="T185" s="44">
        <v>70.083996850080979</v>
      </c>
      <c r="U185" s="44">
        <v>74.392390323568748</v>
      </c>
      <c r="V185" s="44">
        <v>83.989054347489741</v>
      </c>
      <c r="W185" s="72">
        <v>85.766348923113938</v>
      </c>
    </row>
    <row r="186" spans="17:23" x14ac:dyDescent="0.25">
      <c r="Q186">
        <v>170</v>
      </c>
      <c r="R186" s="71">
        <v>46.126938695965123</v>
      </c>
      <c r="S186" s="44">
        <v>56.771139543952486</v>
      </c>
      <c r="T186" s="44">
        <v>69.516282199427152</v>
      </c>
      <c r="U186" s="44">
        <v>70.345410477149272</v>
      </c>
      <c r="V186" s="44">
        <v>69.329753174172737</v>
      </c>
      <c r="W186" s="72">
        <v>73.354883082806069</v>
      </c>
    </row>
    <row r="187" spans="17:23" x14ac:dyDescent="0.25">
      <c r="Q187">
        <v>171</v>
      </c>
      <c r="R187" s="71">
        <v>47.229155683934266</v>
      </c>
      <c r="S187" s="44">
        <v>54.29897214527805</v>
      </c>
      <c r="T187" s="44">
        <v>61.330984677242647</v>
      </c>
      <c r="U187" s="44">
        <v>71.340068551347883</v>
      </c>
      <c r="V187" s="44">
        <v>64.778565809762952</v>
      </c>
      <c r="W187" s="72">
        <v>69.7542034686482</v>
      </c>
    </row>
    <row r="188" spans="17:23" x14ac:dyDescent="0.25">
      <c r="Q188">
        <v>172</v>
      </c>
      <c r="R188" s="71">
        <v>45.994857214140161</v>
      </c>
      <c r="S188" s="44">
        <v>53.795134759492335</v>
      </c>
      <c r="T188" s="44">
        <v>62.181042546082274</v>
      </c>
      <c r="U188" s="44">
        <v>60.351117447369646</v>
      </c>
      <c r="V188" s="44">
        <v>63.89227062909319</v>
      </c>
      <c r="W188" s="72">
        <v>63.539257240764002</v>
      </c>
    </row>
    <row r="189" spans="17:23" x14ac:dyDescent="0.25">
      <c r="Q189">
        <v>173</v>
      </c>
      <c r="R189" s="71">
        <v>47.548688526547593</v>
      </c>
      <c r="S189" s="44">
        <v>54.635941731875576</v>
      </c>
      <c r="T189" s="44">
        <v>59.535012911654661</v>
      </c>
      <c r="U189" s="44">
        <v>60.58633984927036</v>
      </c>
      <c r="V189" s="44">
        <v>49.386432401700276</v>
      </c>
      <c r="W189" s="72">
        <v>48.105528463854888</v>
      </c>
    </row>
    <row r="190" spans="17:23" x14ac:dyDescent="0.25">
      <c r="Q190">
        <v>174</v>
      </c>
      <c r="R190" s="71">
        <v>47.576073352081409</v>
      </c>
      <c r="S190" s="44">
        <v>60.424454881233757</v>
      </c>
      <c r="T190" s="44">
        <v>63.191319323037689</v>
      </c>
      <c r="U190" s="44">
        <v>65.248596091868748</v>
      </c>
      <c r="V190" s="44">
        <v>61.109387902212525</v>
      </c>
      <c r="W190" s="72">
        <v>65.265546546100055</v>
      </c>
    </row>
    <row r="191" spans="17:23" x14ac:dyDescent="0.25">
      <c r="Q191">
        <v>175</v>
      </c>
      <c r="R191" s="71">
        <v>47.171698349370736</v>
      </c>
      <c r="S191" s="44">
        <v>55.502369695963452</v>
      </c>
      <c r="T191" s="44">
        <v>69.730232837245055</v>
      </c>
      <c r="U191" s="44">
        <v>65.390510875084871</v>
      </c>
      <c r="V191" s="44">
        <v>68.147440399102791</v>
      </c>
      <c r="W191" s="72">
        <v>67.509325961840943</v>
      </c>
    </row>
    <row r="192" spans="17:23" x14ac:dyDescent="0.25">
      <c r="Q192">
        <v>176</v>
      </c>
      <c r="R192" s="71">
        <v>47.01831794803558</v>
      </c>
      <c r="S192" s="44">
        <v>56.977807626451977</v>
      </c>
      <c r="T192" s="44">
        <v>53.623088332439885</v>
      </c>
      <c r="U192" s="44">
        <v>52.815881560919891</v>
      </c>
      <c r="V192" s="44">
        <v>51.079649689664016</v>
      </c>
      <c r="W192" s="72">
        <v>51.694367155568699</v>
      </c>
    </row>
    <row r="193" spans="17:23" x14ac:dyDescent="0.25">
      <c r="Q193">
        <v>177</v>
      </c>
      <c r="R193" s="71">
        <v>47.22480501543054</v>
      </c>
      <c r="S193" s="44">
        <v>59.067412598831254</v>
      </c>
      <c r="T193" s="44">
        <v>70.070792905534731</v>
      </c>
      <c r="U193" s="44">
        <v>69.350254068359362</v>
      </c>
      <c r="V193" s="44">
        <v>70.163881002220833</v>
      </c>
      <c r="W193" s="72">
        <v>76.218490069276683</v>
      </c>
    </row>
    <row r="194" spans="17:23" x14ac:dyDescent="0.25">
      <c r="Q194">
        <v>178</v>
      </c>
      <c r="R194" s="71">
        <v>47.638099442273827</v>
      </c>
      <c r="S194" s="44">
        <v>54.220347342543469</v>
      </c>
      <c r="T194" s="44">
        <v>72.284023685679813</v>
      </c>
      <c r="U194" s="44">
        <v>74.040854647588901</v>
      </c>
      <c r="V194" s="44">
        <v>72.773466530043109</v>
      </c>
      <c r="W194" s="72">
        <v>75.145462500891441</v>
      </c>
    </row>
    <row r="195" spans="17:23" x14ac:dyDescent="0.25">
      <c r="Q195">
        <v>179</v>
      </c>
      <c r="R195" s="71">
        <v>47.569327540360639</v>
      </c>
      <c r="S195" s="44">
        <v>57.725925251049674</v>
      </c>
      <c r="T195" s="44">
        <v>62.511640002587228</v>
      </c>
      <c r="U195" s="44">
        <v>70.884027482296958</v>
      </c>
      <c r="V195" s="44">
        <v>69.578692733185491</v>
      </c>
      <c r="W195" s="72">
        <v>73.206264331688175</v>
      </c>
    </row>
    <row r="196" spans="17:23" x14ac:dyDescent="0.25">
      <c r="Q196">
        <v>180</v>
      </c>
      <c r="R196" s="71">
        <v>45.182352089734316</v>
      </c>
      <c r="S196" s="44">
        <v>48.038035817396214</v>
      </c>
      <c r="T196" s="44">
        <v>54.249285415101156</v>
      </c>
      <c r="U196" s="44">
        <v>58.8049457317669</v>
      </c>
      <c r="V196" s="44">
        <v>65.068464860289524</v>
      </c>
      <c r="W196" s="72">
        <v>63.360030451960007</v>
      </c>
    </row>
    <row r="197" spans="17:23" x14ac:dyDescent="0.25">
      <c r="Q197">
        <v>181</v>
      </c>
      <c r="R197" s="71">
        <v>46.330664537931661</v>
      </c>
      <c r="S197" s="44">
        <v>51.359171952033208</v>
      </c>
      <c r="T197" s="44">
        <v>55.54019837839413</v>
      </c>
      <c r="U197" s="44">
        <v>57.756034526641329</v>
      </c>
      <c r="V197" s="44">
        <v>61.865891367280391</v>
      </c>
      <c r="W197" s="72">
        <v>66.315126299501685</v>
      </c>
    </row>
    <row r="198" spans="17:23" x14ac:dyDescent="0.25">
      <c r="Q198">
        <v>182</v>
      </c>
      <c r="R198" s="71">
        <v>46.808870996589533</v>
      </c>
      <c r="S198" s="44">
        <v>56.267644952479841</v>
      </c>
      <c r="T198" s="44">
        <v>67.108046085050745</v>
      </c>
      <c r="U198" s="44">
        <v>71.778125779051692</v>
      </c>
      <c r="V198" s="44">
        <v>77.114820619672543</v>
      </c>
      <c r="W198" s="72">
        <v>82.190626709998156</v>
      </c>
    </row>
    <row r="199" spans="17:23" x14ac:dyDescent="0.25">
      <c r="Q199">
        <v>183</v>
      </c>
      <c r="R199" s="71">
        <v>48.501063009372587</v>
      </c>
      <c r="S199" s="44">
        <v>57.287902655997129</v>
      </c>
      <c r="T199" s="44">
        <v>67.060989750686161</v>
      </c>
      <c r="U199" s="44">
        <v>81.704654052457187</v>
      </c>
      <c r="V199" s="44">
        <v>78.131825135216914</v>
      </c>
      <c r="W199" s="72">
        <v>85.008495688800807</v>
      </c>
    </row>
    <row r="200" spans="17:23" x14ac:dyDescent="0.25">
      <c r="Q200">
        <v>184</v>
      </c>
      <c r="R200" s="71">
        <v>46.501515938348923</v>
      </c>
      <c r="S200" s="44">
        <v>53.449386197638304</v>
      </c>
      <c r="T200" s="44">
        <v>64.339682012194302</v>
      </c>
      <c r="U200" s="44">
        <v>84.759533749425287</v>
      </c>
      <c r="V200" s="44">
        <v>80.314650999357568</v>
      </c>
      <c r="W200" s="72">
        <v>100.98333750900775</v>
      </c>
    </row>
    <row r="201" spans="17:23" x14ac:dyDescent="0.25">
      <c r="Q201">
        <v>185</v>
      </c>
      <c r="R201" s="71">
        <v>47.442958968315523</v>
      </c>
      <c r="S201" s="44">
        <v>55.030011884236806</v>
      </c>
      <c r="T201" s="44">
        <v>63.138296538382363</v>
      </c>
      <c r="U201" s="44">
        <v>64.959100070252973</v>
      </c>
      <c r="V201" s="44">
        <v>68.545387129384622</v>
      </c>
      <c r="W201" s="72">
        <v>70.894246951007574</v>
      </c>
    </row>
    <row r="202" spans="17:23" x14ac:dyDescent="0.25">
      <c r="Q202">
        <v>186</v>
      </c>
      <c r="R202" s="71">
        <v>46.532359627169903</v>
      </c>
      <c r="S202" s="44">
        <v>52.375455915345171</v>
      </c>
      <c r="T202" s="44">
        <v>59.470819006631707</v>
      </c>
      <c r="U202" s="44">
        <v>58.022238400341969</v>
      </c>
      <c r="V202" s="44">
        <v>63.355124028223727</v>
      </c>
      <c r="W202" s="72">
        <v>62.772738708372607</v>
      </c>
    </row>
    <row r="203" spans="17:23" x14ac:dyDescent="0.25">
      <c r="Q203">
        <v>187</v>
      </c>
      <c r="R203" s="71">
        <v>46.550112728739087</v>
      </c>
      <c r="S203" s="44">
        <v>55.774042925582492</v>
      </c>
      <c r="T203" s="44">
        <v>65.743001447054283</v>
      </c>
      <c r="U203" s="44">
        <v>75.242464439789927</v>
      </c>
      <c r="V203" s="44">
        <v>80.301456352789984</v>
      </c>
      <c r="W203" s="72">
        <v>91.774657781309173</v>
      </c>
    </row>
    <row r="204" spans="17:23" x14ac:dyDescent="0.25">
      <c r="Q204">
        <v>188</v>
      </c>
      <c r="R204" s="71">
        <v>47.760254882353905</v>
      </c>
      <c r="S204" s="44">
        <v>58.009851415670219</v>
      </c>
      <c r="T204" s="44">
        <v>65.915844169875584</v>
      </c>
      <c r="U204" s="44">
        <v>66.877659082453093</v>
      </c>
      <c r="V204" s="44">
        <v>65.237434156394443</v>
      </c>
      <c r="W204" s="72">
        <v>72.216358980826968</v>
      </c>
    </row>
    <row r="205" spans="17:23" x14ac:dyDescent="0.25">
      <c r="Q205">
        <v>189</v>
      </c>
      <c r="R205" s="71">
        <v>47.533100042687195</v>
      </c>
      <c r="S205" s="44">
        <v>56.780963923118804</v>
      </c>
      <c r="T205" s="44">
        <v>61.471588228602904</v>
      </c>
      <c r="U205" s="44">
        <v>67.361232071851589</v>
      </c>
      <c r="V205" s="44">
        <v>63.096759955219817</v>
      </c>
      <c r="W205" s="72">
        <v>75.442995985131176</v>
      </c>
    </row>
    <row r="206" spans="17:23" x14ac:dyDescent="0.25">
      <c r="Q206">
        <v>190</v>
      </c>
      <c r="R206" s="71">
        <v>44.765907485243964</v>
      </c>
      <c r="S206" s="44">
        <v>52.66568769535597</v>
      </c>
      <c r="T206" s="44">
        <v>64.847855536899274</v>
      </c>
      <c r="U206" s="44">
        <v>64.86936190931813</v>
      </c>
      <c r="V206" s="44">
        <v>65.738765518897438</v>
      </c>
      <c r="W206" s="72">
        <v>79.254577229221951</v>
      </c>
    </row>
    <row r="207" spans="17:23" x14ac:dyDescent="0.25">
      <c r="Q207">
        <v>191</v>
      </c>
      <c r="R207" s="71">
        <v>46.631411550485325</v>
      </c>
      <c r="S207" s="44">
        <v>54.604645807029748</v>
      </c>
      <c r="T207" s="44">
        <v>58.654330094998393</v>
      </c>
      <c r="U207" s="44">
        <v>61.719358599597541</v>
      </c>
      <c r="V207" s="44">
        <v>54.131195379737385</v>
      </c>
      <c r="W207" s="72">
        <v>60.128251434271597</v>
      </c>
    </row>
    <row r="208" spans="17:23" x14ac:dyDescent="0.25">
      <c r="Q208">
        <v>192</v>
      </c>
      <c r="R208" s="71">
        <v>48.216641817426719</v>
      </c>
      <c r="S208" s="44">
        <v>61.921035866482846</v>
      </c>
      <c r="T208" s="44">
        <v>67.206403023469406</v>
      </c>
      <c r="U208" s="44">
        <v>70.389786723922413</v>
      </c>
      <c r="V208" s="44">
        <v>66.193302927249988</v>
      </c>
      <c r="W208" s="72">
        <v>68.510179890127858</v>
      </c>
    </row>
    <row r="209" spans="17:23" x14ac:dyDescent="0.25">
      <c r="Q209">
        <v>193</v>
      </c>
      <c r="R209" s="71">
        <v>48.182706497502757</v>
      </c>
      <c r="S209" s="44">
        <v>59.863982315577566</v>
      </c>
      <c r="T209" s="44">
        <v>69.671452964818329</v>
      </c>
      <c r="U209" s="44">
        <v>75.451757787089818</v>
      </c>
      <c r="V209" s="44">
        <v>85.07718245546242</v>
      </c>
      <c r="W209" s="72">
        <v>88.623601163455092</v>
      </c>
    </row>
    <row r="210" spans="17:23" x14ac:dyDescent="0.25">
      <c r="Q210">
        <v>194</v>
      </c>
      <c r="R210" s="71">
        <v>47.65024113084737</v>
      </c>
      <c r="S210" s="44">
        <v>57.230526633628571</v>
      </c>
      <c r="T210" s="44">
        <v>68.641158844608839</v>
      </c>
      <c r="U210" s="44">
        <v>72.632478631005085</v>
      </c>
      <c r="V210" s="44">
        <v>65.839140763873132</v>
      </c>
      <c r="W210" s="72">
        <v>68.233868336044878</v>
      </c>
    </row>
    <row r="211" spans="17:23" x14ac:dyDescent="0.25">
      <c r="Q211">
        <v>195</v>
      </c>
      <c r="R211" s="71">
        <v>47.678508511309929</v>
      </c>
      <c r="S211" s="44">
        <v>55.441926193627381</v>
      </c>
      <c r="T211" s="44">
        <v>57.715731904373868</v>
      </c>
      <c r="U211" s="44">
        <v>67.205977189416799</v>
      </c>
      <c r="V211" s="44">
        <v>63.221860988404586</v>
      </c>
      <c r="W211" s="72">
        <v>58.910281698276009</v>
      </c>
    </row>
    <row r="212" spans="17:23" x14ac:dyDescent="0.25">
      <c r="Q212">
        <v>196</v>
      </c>
      <c r="R212" s="71">
        <v>46.032467800326906</v>
      </c>
      <c r="S212" s="44">
        <v>55.915188156380552</v>
      </c>
      <c r="T212" s="44">
        <v>64.447803371392283</v>
      </c>
      <c r="U212" s="44">
        <v>65.486992954572116</v>
      </c>
      <c r="V212" s="44">
        <v>70.516835323789977</v>
      </c>
      <c r="W212" s="72">
        <v>73.307329825028475</v>
      </c>
    </row>
    <row r="213" spans="17:23" x14ac:dyDescent="0.25">
      <c r="Q213">
        <v>197</v>
      </c>
      <c r="R213" s="71">
        <v>46.342875880501218</v>
      </c>
      <c r="S213" s="44">
        <v>53.707506038658835</v>
      </c>
      <c r="T213" s="44">
        <v>53.900835704156101</v>
      </c>
      <c r="U213" s="44">
        <v>56.380990093603515</v>
      </c>
      <c r="V213" s="44">
        <v>48.753139327315274</v>
      </c>
      <c r="W213" s="72">
        <v>51.313965096877901</v>
      </c>
    </row>
    <row r="214" spans="17:23" x14ac:dyDescent="0.25">
      <c r="Q214">
        <v>198</v>
      </c>
      <c r="R214" s="71">
        <v>45.655335683315727</v>
      </c>
      <c r="S214" s="44">
        <v>53.492444112898994</v>
      </c>
      <c r="T214" s="44">
        <v>57.53972657257524</v>
      </c>
      <c r="U214" s="44">
        <v>63.489778877564135</v>
      </c>
      <c r="V214" s="44">
        <v>59.274809472817147</v>
      </c>
      <c r="W214" s="72">
        <v>61.301252596990366</v>
      </c>
    </row>
    <row r="215" spans="17:23" x14ac:dyDescent="0.25">
      <c r="Q215">
        <v>199</v>
      </c>
      <c r="R215" s="71">
        <v>47.835068043888064</v>
      </c>
      <c r="S215" s="44">
        <v>54.674832084004038</v>
      </c>
      <c r="T215" s="44">
        <v>64.494462049285019</v>
      </c>
      <c r="U215" s="44">
        <v>69.06856557861515</v>
      </c>
      <c r="V215" s="44">
        <v>69.522786103715049</v>
      </c>
      <c r="W215" s="72">
        <v>79.817970915430763</v>
      </c>
    </row>
    <row r="216" spans="17:23" x14ac:dyDescent="0.25">
      <c r="Q216">
        <v>200</v>
      </c>
      <c r="R216" s="71">
        <v>46.931490802962422</v>
      </c>
      <c r="S216" s="44">
        <v>55.450372434615822</v>
      </c>
      <c r="T216" s="44">
        <v>65.395836718060949</v>
      </c>
      <c r="U216" s="44">
        <v>64.088916363781777</v>
      </c>
      <c r="V216" s="44">
        <v>60.61557785746573</v>
      </c>
      <c r="W216" s="72">
        <v>59.983351230470674</v>
      </c>
    </row>
    <row r="217" spans="17:23" x14ac:dyDescent="0.25">
      <c r="Q217">
        <v>201</v>
      </c>
      <c r="R217" s="71">
        <v>47.806834072561088</v>
      </c>
      <c r="S217" s="44">
        <v>54.89531851980346</v>
      </c>
      <c r="T217" s="44">
        <v>56.341402132713199</v>
      </c>
      <c r="U217" s="44">
        <v>57.115551886767655</v>
      </c>
      <c r="V217" s="44">
        <v>51.276005745123896</v>
      </c>
      <c r="W217" s="72">
        <v>47.77454768167437</v>
      </c>
    </row>
    <row r="218" spans="17:23" x14ac:dyDescent="0.25">
      <c r="Q218">
        <v>202</v>
      </c>
      <c r="R218" s="71">
        <v>47.43086420241233</v>
      </c>
      <c r="S218" s="44">
        <v>55.924022130920108</v>
      </c>
      <c r="T218" s="44">
        <v>62.791993819672214</v>
      </c>
      <c r="U218" s="44">
        <v>63.376563494534949</v>
      </c>
      <c r="V218" s="44">
        <v>60.106444256900765</v>
      </c>
      <c r="W218" s="72">
        <v>60.936576277567937</v>
      </c>
    </row>
    <row r="219" spans="17:23" x14ac:dyDescent="0.25">
      <c r="Q219">
        <v>203</v>
      </c>
      <c r="R219" s="71">
        <v>46.353798934079009</v>
      </c>
      <c r="S219" s="44">
        <v>56.828721565884791</v>
      </c>
      <c r="T219" s="44">
        <v>60.372809684365791</v>
      </c>
      <c r="U219" s="44">
        <v>73.977292175532469</v>
      </c>
      <c r="V219" s="44">
        <v>76.299345855433657</v>
      </c>
      <c r="W219" s="72">
        <v>79.401843923185709</v>
      </c>
    </row>
    <row r="220" spans="17:23" x14ac:dyDescent="0.25">
      <c r="Q220">
        <v>204</v>
      </c>
      <c r="R220" s="71">
        <v>46.281412838010269</v>
      </c>
      <c r="S220" s="44">
        <v>50.163156219064206</v>
      </c>
      <c r="T220" s="44">
        <v>52.586654181552625</v>
      </c>
      <c r="U220" s="44">
        <v>52.360898907869007</v>
      </c>
      <c r="V220" s="44">
        <v>46.421016995206074</v>
      </c>
      <c r="W220" s="72">
        <v>47.430086182471264</v>
      </c>
    </row>
    <row r="221" spans="17:23" x14ac:dyDescent="0.25">
      <c r="Q221">
        <v>205</v>
      </c>
      <c r="R221" s="71">
        <v>46.378275760793684</v>
      </c>
      <c r="S221" s="44">
        <v>55.620476745938298</v>
      </c>
      <c r="T221" s="44">
        <v>65.527582712999887</v>
      </c>
      <c r="U221" s="44">
        <v>69.308626088090293</v>
      </c>
      <c r="V221" s="44">
        <v>67.642800386777239</v>
      </c>
      <c r="W221" s="72">
        <v>72.966696377631621</v>
      </c>
    </row>
    <row r="222" spans="17:23" x14ac:dyDescent="0.25">
      <c r="Q222">
        <v>206</v>
      </c>
      <c r="R222" s="71">
        <v>45.974237115309982</v>
      </c>
      <c r="S222" s="44">
        <v>56.789256436932909</v>
      </c>
      <c r="T222" s="44">
        <v>57.342745129084747</v>
      </c>
      <c r="U222" s="44">
        <v>59.9667320005777</v>
      </c>
      <c r="V222" s="44">
        <v>57.484409903971887</v>
      </c>
      <c r="W222" s="72">
        <v>58.90227901938961</v>
      </c>
    </row>
    <row r="223" spans="17:23" x14ac:dyDescent="0.25">
      <c r="Q223">
        <v>207</v>
      </c>
      <c r="R223" s="71">
        <v>46.886794277213255</v>
      </c>
      <c r="S223" s="44">
        <v>54.636578177486548</v>
      </c>
      <c r="T223" s="44">
        <v>65.677496343127231</v>
      </c>
      <c r="U223" s="44">
        <v>72.075330329012232</v>
      </c>
      <c r="V223" s="44">
        <v>75.17632065597553</v>
      </c>
      <c r="W223" s="72">
        <v>73.19430411727383</v>
      </c>
    </row>
    <row r="224" spans="17:23" x14ac:dyDescent="0.25">
      <c r="Q224">
        <v>208</v>
      </c>
      <c r="R224" s="71">
        <v>47.545389919670804</v>
      </c>
      <c r="S224" s="44">
        <v>51.326352405224064</v>
      </c>
      <c r="T224" s="44">
        <v>57.620538899627377</v>
      </c>
      <c r="U224" s="44">
        <v>60.606786582160545</v>
      </c>
      <c r="V224" s="44">
        <v>50.491782330385981</v>
      </c>
      <c r="W224" s="72">
        <v>56.867953206916063</v>
      </c>
    </row>
    <row r="225" spans="17:23" x14ac:dyDescent="0.25">
      <c r="Q225">
        <v>209</v>
      </c>
      <c r="R225" s="71">
        <v>45.810791633689703</v>
      </c>
      <c r="S225" s="44">
        <v>54.169005913712489</v>
      </c>
      <c r="T225" s="44">
        <v>58.416593013131248</v>
      </c>
      <c r="U225" s="44">
        <v>60.001892824209733</v>
      </c>
      <c r="V225" s="44">
        <v>61.375649924073187</v>
      </c>
      <c r="W225" s="72">
        <v>64.078204574846964</v>
      </c>
    </row>
    <row r="226" spans="17:23" x14ac:dyDescent="0.25">
      <c r="Q226">
        <v>210</v>
      </c>
      <c r="R226" s="71">
        <v>47.006242738975942</v>
      </c>
      <c r="S226" s="44">
        <v>59.775502399866689</v>
      </c>
      <c r="T226" s="44">
        <v>62.854470096300489</v>
      </c>
      <c r="U226" s="44">
        <v>67.653997609353382</v>
      </c>
      <c r="V226" s="44">
        <v>70.630848051034533</v>
      </c>
      <c r="W226" s="72">
        <v>74.858821926459612</v>
      </c>
    </row>
    <row r="227" spans="17:23" x14ac:dyDescent="0.25">
      <c r="Q227">
        <v>211</v>
      </c>
      <c r="R227" s="71">
        <v>48.398853415654671</v>
      </c>
      <c r="S227" s="44">
        <v>59.8548417948344</v>
      </c>
      <c r="T227" s="44">
        <v>61.146012465493961</v>
      </c>
      <c r="U227" s="44">
        <v>62.164320518953168</v>
      </c>
      <c r="V227" s="44">
        <v>69.085330077991756</v>
      </c>
      <c r="W227" s="72">
        <v>77.665064958846486</v>
      </c>
    </row>
    <row r="228" spans="17:23" x14ac:dyDescent="0.25">
      <c r="Q228">
        <v>212</v>
      </c>
      <c r="R228" s="71">
        <v>46.718284709058707</v>
      </c>
      <c r="S228" s="44">
        <v>53.008916115235841</v>
      </c>
      <c r="T228" s="44">
        <v>57.151113496657963</v>
      </c>
      <c r="U228" s="44">
        <v>56.068718221888673</v>
      </c>
      <c r="V228" s="44">
        <v>49.559325728746515</v>
      </c>
      <c r="W228" s="72">
        <v>45.045124924380012</v>
      </c>
    </row>
    <row r="229" spans="17:23" x14ac:dyDescent="0.25">
      <c r="Q229">
        <v>213</v>
      </c>
      <c r="R229" s="71">
        <v>46.9707958470458</v>
      </c>
      <c r="S229" s="44">
        <v>49.710855497082967</v>
      </c>
      <c r="T229" s="44">
        <v>52.510812568697432</v>
      </c>
      <c r="U229" s="44">
        <v>54.726491334815002</v>
      </c>
      <c r="V229" s="44">
        <v>48.349835275856798</v>
      </c>
      <c r="W229" s="72">
        <v>46.444127613016192</v>
      </c>
    </row>
    <row r="230" spans="17:23" x14ac:dyDescent="0.25">
      <c r="Q230">
        <v>214</v>
      </c>
      <c r="R230" s="71">
        <v>47.654623494645165</v>
      </c>
      <c r="S230" s="44">
        <v>56.780182649729369</v>
      </c>
      <c r="T230" s="44">
        <v>66.410354769058173</v>
      </c>
      <c r="U230" s="44">
        <v>74.309879680849264</v>
      </c>
      <c r="V230" s="44">
        <v>70.670885263458288</v>
      </c>
      <c r="W230" s="72">
        <v>83.569945477569888</v>
      </c>
    </row>
    <row r="231" spans="17:23" x14ac:dyDescent="0.25">
      <c r="Q231">
        <v>215</v>
      </c>
      <c r="R231" s="71">
        <v>46.509021394813892</v>
      </c>
      <c r="S231" s="44">
        <v>52.933146508005024</v>
      </c>
      <c r="T231" s="44">
        <v>56.860300169859372</v>
      </c>
      <c r="U231" s="44">
        <v>56.378771813439322</v>
      </c>
      <c r="V231" s="44">
        <v>62.824122256239022</v>
      </c>
      <c r="W231" s="72">
        <v>70.064177265019453</v>
      </c>
    </row>
    <row r="232" spans="17:23" x14ac:dyDescent="0.25">
      <c r="Q232">
        <v>216</v>
      </c>
      <c r="R232" s="71">
        <v>47.492082789534088</v>
      </c>
      <c r="S232" s="44">
        <v>57.801547515028595</v>
      </c>
      <c r="T232" s="44">
        <v>66.261889911460955</v>
      </c>
      <c r="U232" s="44">
        <v>65.770393808763345</v>
      </c>
      <c r="V232" s="44">
        <v>63.626814340017688</v>
      </c>
      <c r="W232" s="72">
        <v>64.512109768680133</v>
      </c>
    </row>
    <row r="233" spans="17:23" x14ac:dyDescent="0.25">
      <c r="Q233">
        <v>217</v>
      </c>
      <c r="R233" s="71">
        <v>45.761550469864062</v>
      </c>
      <c r="S233" s="44">
        <v>51.222955119981684</v>
      </c>
      <c r="T233" s="44">
        <v>54.461916463344693</v>
      </c>
      <c r="U233" s="44">
        <v>50.661102993601617</v>
      </c>
      <c r="V233" s="44">
        <v>49.805456553254615</v>
      </c>
      <c r="W233" s="72">
        <v>44.739057056917893</v>
      </c>
    </row>
    <row r="234" spans="17:23" x14ac:dyDescent="0.25">
      <c r="Q234">
        <v>218</v>
      </c>
      <c r="R234" s="71">
        <v>47.386971645835054</v>
      </c>
      <c r="S234" s="44">
        <v>55.869982548376363</v>
      </c>
      <c r="T234" s="44">
        <v>63.958061142120513</v>
      </c>
      <c r="U234" s="44">
        <v>72.15792245776467</v>
      </c>
      <c r="V234" s="44">
        <v>70.936645382271308</v>
      </c>
      <c r="W234" s="72">
        <v>71.519904716857894</v>
      </c>
    </row>
    <row r="235" spans="17:23" x14ac:dyDescent="0.25">
      <c r="Q235">
        <v>219</v>
      </c>
      <c r="R235" s="71">
        <v>46.421206586736865</v>
      </c>
      <c r="S235" s="44">
        <v>56.475127399002666</v>
      </c>
      <c r="T235" s="44">
        <v>60.073147201304806</v>
      </c>
      <c r="U235" s="44">
        <v>65.55362514027658</v>
      </c>
      <c r="V235" s="44">
        <v>66.536757847354039</v>
      </c>
      <c r="W235" s="72">
        <v>71.393973423477775</v>
      </c>
    </row>
    <row r="236" spans="17:23" x14ac:dyDescent="0.25">
      <c r="Q236">
        <v>220</v>
      </c>
      <c r="R236" s="71">
        <v>47.291738350988119</v>
      </c>
      <c r="S236" s="44">
        <v>54.93116221449386</v>
      </c>
      <c r="T236" s="44">
        <v>62.963861121715716</v>
      </c>
      <c r="U236" s="44">
        <v>72.195863627631638</v>
      </c>
      <c r="V236" s="44">
        <v>57.40078271168872</v>
      </c>
      <c r="W236" s="72">
        <v>53.237849480112033</v>
      </c>
    </row>
    <row r="237" spans="17:23" x14ac:dyDescent="0.25">
      <c r="Q237">
        <v>221</v>
      </c>
      <c r="R237" s="71">
        <v>46.791963012481979</v>
      </c>
      <c r="S237" s="44">
        <v>48.899871395017513</v>
      </c>
      <c r="T237" s="44">
        <v>51.480808139436419</v>
      </c>
      <c r="U237" s="44">
        <v>56.592963760625118</v>
      </c>
      <c r="V237" s="44">
        <v>46.384548121749155</v>
      </c>
      <c r="W237" s="72">
        <v>51.145532770502911</v>
      </c>
    </row>
    <row r="238" spans="17:23" x14ac:dyDescent="0.25">
      <c r="Q238">
        <v>222</v>
      </c>
      <c r="R238" s="71">
        <v>46.244611374802872</v>
      </c>
      <c r="S238" s="44">
        <v>55.924074881352468</v>
      </c>
      <c r="T238" s="44">
        <v>60.763461211891389</v>
      </c>
      <c r="U238" s="44">
        <v>59.047393273679418</v>
      </c>
      <c r="V238" s="44">
        <v>60.509092748411049</v>
      </c>
      <c r="W238" s="72">
        <v>71.498783853652029</v>
      </c>
    </row>
    <row r="239" spans="17:23" x14ac:dyDescent="0.25">
      <c r="Q239">
        <v>223</v>
      </c>
      <c r="R239" s="71">
        <v>47.647244645000619</v>
      </c>
      <c r="S239" s="44">
        <v>58.089750058833381</v>
      </c>
      <c r="T239" s="44">
        <v>64.512908534488147</v>
      </c>
      <c r="U239" s="44">
        <v>71.654640877191014</v>
      </c>
      <c r="V239" s="44">
        <v>70.61288373253818</v>
      </c>
      <c r="W239" s="72">
        <v>77.175819946001411</v>
      </c>
    </row>
    <row r="240" spans="17:23" x14ac:dyDescent="0.25">
      <c r="Q240">
        <v>224</v>
      </c>
      <c r="R240" s="71">
        <v>46.549196437969307</v>
      </c>
      <c r="S240" s="44">
        <v>55.642593444365474</v>
      </c>
      <c r="T240" s="44">
        <v>64.557505857791895</v>
      </c>
      <c r="U240" s="44">
        <v>64.310924672300629</v>
      </c>
      <c r="V240" s="44">
        <v>68.223524999908079</v>
      </c>
      <c r="W240" s="72">
        <v>68.538694861024311</v>
      </c>
    </row>
    <row r="241" spans="17:23" x14ac:dyDescent="0.25">
      <c r="Q241">
        <v>225</v>
      </c>
      <c r="R241" s="71">
        <v>47.233708707108654</v>
      </c>
      <c r="S241" s="44">
        <v>50.796070517791705</v>
      </c>
      <c r="T241" s="44">
        <v>58.813837171183621</v>
      </c>
      <c r="U241" s="44">
        <v>62.278680622680533</v>
      </c>
      <c r="V241" s="44">
        <v>55.206983989723696</v>
      </c>
      <c r="W241" s="72">
        <v>55.962728064544834</v>
      </c>
    </row>
    <row r="242" spans="17:23" x14ac:dyDescent="0.25">
      <c r="Q242">
        <v>226</v>
      </c>
      <c r="R242" s="71">
        <v>47.091057720902576</v>
      </c>
      <c r="S242" s="44">
        <v>60.500095958847567</v>
      </c>
      <c r="T242" s="44">
        <v>61.20790125867277</v>
      </c>
      <c r="U242" s="44">
        <v>65.018423885323926</v>
      </c>
      <c r="V242" s="44">
        <v>57.023843201732973</v>
      </c>
      <c r="W242" s="72">
        <v>62.467322365598932</v>
      </c>
    </row>
    <row r="243" spans="17:23" x14ac:dyDescent="0.25">
      <c r="Q243">
        <v>227</v>
      </c>
      <c r="R243" s="71">
        <v>46.089907740693704</v>
      </c>
      <c r="S243" s="44">
        <v>54.411767666124504</v>
      </c>
      <c r="T243" s="44">
        <v>58.905937789388389</v>
      </c>
      <c r="U243" s="44">
        <v>65.161444791409735</v>
      </c>
      <c r="V243" s="44">
        <v>65.971213771725914</v>
      </c>
      <c r="W243" s="72">
        <v>67.657418817901188</v>
      </c>
    </row>
    <row r="244" spans="17:23" x14ac:dyDescent="0.25">
      <c r="Q244">
        <v>228</v>
      </c>
      <c r="R244" s="71">
        <v>47.240510730443901</v>
      </c>
      <c r="S244" s="44">
        <v>61.409318814241168</v>
      </c>
      <c r="T244" s="44">
        <v>70.001396470536818</v>
      </c>
      <c r="U244" s="44">
        <v>82.839577942218284</v>
      </c>
      <c r="V244" s="44">
        <v>71.075200181601048</v>
      </c>
      <c r="W244" s="72">
        <v>69.14437466024782</v>
      </c>
    </row>
    <row r="245" spans="17:23" x14ac:dyDescent="0.25">
      <c r="Q245">
        <v>229</v>
      </c>
      <c r="R245" s="71">
        <v>47.564971824941516</v>
      </c>
      <c r="S245" s="44">
        <v>56.648296472948594</v>
      </c>
      <c r="T245" s="44">
        <v>63.930140353641882</v>
      </c>
      <c r="U245" s="44">
        <v>72.235407376002371</v>
      </c>
      <c r="V245" s="44">
        <v>63.617025519794765</v>
      </c>
      <c r="W245" s="72">
        <v>67.007750230039591</v>
      </c>
    </row>
    <row r="246" spans="17:23" x14ac:dyDescent="0.25">
      <c r="Q246">
        <v>230</v>
      </c>
      <c r="R246" s="71">
        <v>46.217996181561645</v>
      </c>
      <c r="S246" s="44">
        <v>56.30244213251563</v>
      </c>
      <c r="T246" s="44">
        <v>64.372754296583111</v>
      </c>
      <c r="U246" s="44">
        <v>60.219086650055971</v>
      </c>
      <c r="V246" s="44">
        <v>53.660602511002303</v>
      </c>
      <c r="W246" s="72">
        <v>58.82340439286984</v>
      </c>
    </row>
    <row r="247" spans="17:23" x14ac:dyDescent="0.25">
      <c r="Q247">
        <v>231</v>
      </c>
      <c r="R247" s="71">
        <v>46.659862543086916</v>
      </c>
      <c r="S247" s="44">
        <v>58.331653422563626</v>
      </c>
      <c r="T247" s="44">
        <v>61.26941718943219</v>
      </c>
      <c r="U247" s="44">
        <v>67.105228019205384</v>
      </c>
      <c r="V247" s="44">
        <v>57.505681668573693</v>
      </c>
      <c r="W247" s="72">
        <v>57.556405751784233</v>
      </c>
    </row>
    <row r="248" spans="17:23" x14ac:dyDescent="0.25">
      <c r="Q248">
        <v>232</v>
      </c>
      <c r="R248" s="71">
        <v>48.495287354572419</v>
      </c>
      <c r="S248" s="44">
        <v>57.440136828266645</v>
      </c>
      <c r="T248" s="44">
        <v>65.710891705855801</v>
      </c>
      <c r="U248" s="44">
        <v>78.296488446489718</v>
      </c>
      <c r="V248" s="44">
        <v>84.320798252706552</v>
      </c>
      <c r="W248" s="72">
        <v>86.698057183226453</v>
      </c>
    </row>
    <row r="249" spans="17:23" x14ac:dyDescent="0.25">
      <c r="Q249">
        <v>233</v>
      </c>
      <c r="R249" s="71">
        <v>46.948629731779413</v>
      </c>
      <c r="S249" s="44">
        <v>60.527259212047625</v>
      </c>
      <c r="T249" s="44">
        <v>70.891259272346105</v>
      </c>
      <c r="U249" s="44">
        <v>71.38254903114931</v>
      </c>
      <c r="V249" s="44">
        <v>70.667076301340856</v>
      </c>
      <c r="W249" s="72">
        <v>73.16548015554406</v>
      </c>
    </row>
    <row r="250" spans="17:23" x14ac:dyDescent="0.25">
      <c r="Q250">
        <v>234</v>
      </c>
      <c r="R250" s="71">
        <v>46.499257893263376</v>
      </c>
      <c r="S250" s="44">
        <v>56.26628857367669</v>
      </c>
      <c r="T250" s="44">
        <v>61.359074632672367</v>
      </c>
      <c r="U250" s="44">
        <v>61.688354550231836</v>
      </c>
      <c r="V250" s="44">
        <v>51.910003461459638</v>
      </c>
      <c r="W250" s="72">
        <v>54.170997171235037</v>
      </c>
    </row>
    <row r="251" spans="17:23" x14ac:dyDescent="0.25">
      <c r="Q251">
        <v>235</v>
      </c>
      <c r="R251" s="71">
        <v>46.127622398851038</v>
      </c>
      <c r="S251" s="44">
        <v>53.629590711103063</v>
      </c>
      <c r="T251" s="44">
        <v>65.111564544873374</v>
      </c>
      <c r="U251" s="44">
        <v>58.168996556166952</v>
      </c>
      <c r="V251" s="44">
        <v>53.242921452977356</v>
      </c>
      <c r="W251" s="72">
        <v>52.733691701800616</v>
      </c>
    </row>
    <row r="252" spans="17:23" x14ac:dyDescent="0.25">
      <c r="Q252">
        <v>236</v>
      </c>
      <c r="R252" s="71">
        <v>47.001672116639412</v>
      </c>
      <c r="S252" s="44">
        <v>59.401975991670582</v>
      </c>
      <c r="T252" s="44">
        <v>65.079555504418764</v>
      </c>
      <c r="U252" s="44">
        <v>64.921697441618861</v>
      </c>
      <c r="V252" s="44">
        <v>62.886599188060423</v>
      </c>
      <c r="W252" s="72">
        <v>62.773451464186508</v>
      </c>
    </row>
    <row r="253" spans="17:23" x14ac:dyDescent="0.25">
      <c r="Q253">
        <v>237</v>
      </c>
      <c r="R253" s="71">
        <v>44.850708160479712</v>
      </c>
      <c r="S253" s="44">
        <v>52.872650804434926</v>
      </c>
      <c r="T253" s="44">
        <v>67.595595298408298</v>
      </c>
      <c r="U253" s="44">
        <v>74.450365648455957</v>
      </c>
      <c r="V253" s="44">
        <v>69.490321664434447</v>
      </c>
      <c r="W253" s="72">
        <v>72.116163420411866</v>
      </c>
    </row>
    <row r="254" spans="17:23" x14ac:dyDescent="0.25">
      <c r="Q254">
        <v>238</v>
      </c>
      <c r="R254" s="71">
        <v>45.908694865686584</v>
      </c>
      <c r="S254" s="44">
        <v>47.220181471799307</v>
      </c>
      <c r="T254" s="44">
        <v>52.761045311278984</v>
      </c>
      <c r="U254" s="44">
        <v>56.403896425756578</v>
      </c>
      <c r="V254" s="44">
        <v>55.479169033456948</v>
      </c>
      <c r="W254" s="72">
        <v>65.700687047632343</v>
      </c>
    </row>
    <row r="255" spans="17:23" x14ac:dyDescent="0.25">
      <c r="Q255">
        <v>239</v>
      </c>
      <c r="R255" s="71">
        <v>46.367312460641159</v>
      </c>
      <c r="S255" s="44">
        <v>51.338625921232563</v>
      </c>
      <c r="T255" s="44">
        <v>53.081064023458588</v>
      </c>
      <c r="U255" s="44">
        <v>55.025066341803246</v>
      </c>
      <c r="V255" s="44">
        <v>46.102048798695762</v>
      </c>
      <c r="W255" s="72">
        <v>50.967852473275521</v>
      </c>
    </row>
    <row r="256" spans="17:23" x14ac:dyDescent="0.25">
      <c r="Q256">
        <v>240</v>
      </c>
      <c r="R256" s="71">
        <v>45.644104785617301</v>
      </c>
      <c r="S256" s="44">
        <v>52.634857542258715</v>
      </c>
      <c r="T256" s="44">
        <v>61.992282603966785</v>
      </c>
      <c r="U256" s="44">
        <v>67.445669805087007</v>
      </c>
      <c r="V256" s="44">
        <v>60.339912016172384</v>
      </c>
      <c r="W256" s="72">
        <v>64.981132932578092</v>
      </c>
    </row>
    <row r="257" spans="17:23" x14ac:dyDescent="0.25">
      <c r="Q257">
        <v>241</v>
      </c>
      <c r="R257" s="71">
        <v>46.223584974877518</v>
      </c>
      <c r="S257" s="44">
        <v>53.619372911765389</v>
      </c>
      <c r="T257" s="44">
        <v>59.498497863060443</v>
      </c>
      <c r="U257" s="44">
        <v>70.983486688197644</v>
      </c>
      <c r="V257" s="44">
        <v>73.193177045517231</v>
      </c>
      <c r="W257" s="72">
        <v>66.770832138436717</v>
      </c>
    </row>
    <row r="258" spans="17:23" x14ac:dyDescent="0.25">
      <c r="Q258">
        <v>242</v>
      </c>
      <c r="R258" s="71">
        <v>47.922811378860956</v>
      </c>
      <c r="S258" s="44">
        <v>59.086898976430845</v>
      </c>
      <c r="T258" s="44">
        <v>68.243542887284121</v>
      </c>
      <c r="U258" s="44">
        <v>63.431579883956466</v>
      </c>
      <c r="V258" s="44">
        <v>65.14000865786457</v>
      </c>
      <c r="W258" s="72">
        <v>72.323677447801657</v>
      </c>
    </row>
    <row r="259" spans="17:23" x14ac:dyDescent="0.25">
      <c r="Q259">
        <v>243</v>
      </c>
      <c r="R259" s="71">
        <v>47.590567380949231</v>
      </c>
      <c r="S259" s="44">
        <v>55.790927358706675</v>
      </c>
      <c r="T259" s="44">
        <v>59.50405717966148</v>
      </c>
      <c r="U259" s="44">
        <v>66.596627664130665</v>
      </c>
      <c r="V259" s="44">
        <v>55.892037880811223</v>
      </c>
      <c r="W259" s="72">
        <v>56.045951255617751</v>
      </c>
    </row>
    <row r="260" spans="17:23" x14ac:dyDescent="0.25">
      <c r="Q260">
        <v>244</v>
      </c>
      <c r="R260" s="71">
        <v>45.9463411413359</v>
      </c>
      <c r="S260" s="44">
        <v>48.233029296507731</v>
      </c>
      <c r="T260" s="44">
        <v>53.904685271950115</v>
      </c>
      <c r="U260" s="44">
        <v>53.155852525657309</v>
      </c>
      <c r="V260" s="44">
        <v>52.377959827794101</v>
      </c>
      <c r="W260" s="72">
        <v>54.770696304447966</v>
      </c>
    </row>
    <row r="261" spans="17:23" x14ac:dyDescent="0.25">
      <c r="Q261">
        <v>245</v>
      </c>
      <c r="R261" s="71">
        <v>45.982143815033176</v>
      </c>
      <c r="S261" s="44">
        <v>48.993914274626242</v>
      </c>
      <c r="T261" s="44">
        <v>54.199125169345201</v>
      </c>
      <c r="U261" s="44">
        <v>61.662700499471633</v>
      </c>
      <c r="V261" s="44">
        <v>57.908770447458366</v>
      </c>
      <c r="W261" s="72">
        <v>66.535632897448579</v>
      </c>
    </row>
    <row r="262" spans="17:23" x14ac:dyDescent="0.25">
      <c r="Q262">
        <v>246</v>
      </c>
      <c r="R262" s="71">
        <v>46.03171097607207</v>
      </c>
      <c r="S262" s="44">
        <v>50.531529937182242</v>
      </c>
      <c r="T262" s="44">
        <v>56.054030057545184</v>
      </c>
      <c r="U262" s="44">
        <v>60.447833236157756</v>
      </c>
      <c r="V262" s="44">
        <v>54.968101996559746</v>
      </c>
      <c r="W262" s="72">
        <v>58.562306997193886</v>
      </c>
    </row>
    <row r="263" spans="17:23" x14ac:dyDescent="0.25">
      <c r="Q263">
        <v>247</v>
      </c>
      <c r="R263" s="71">
        <v>46.235029608145275</v>
      </c>
      <c r="S263" s="44">
        <v>60.665765216310525</v>
      </c>
      <c r="T263" s="44">
        <v>66.457194007326549</v>
      </c>
      <c r="U263" s="44">
        <v>62.993268562588383</v>
      </c>
      <c r="V263" s="44">
        <v>64.347957122670977</v>
      </c>
      <c r="W263" s="72">
        <v>64.431700970673745</v>
      </c>
    </row>
    <row r="264" spans="17:23" x14ac:dyDescent="0.25">
      <c r="Q264">
        <v>248</v>
      </c>
      <c r="R264" s="71">
        <v>46.137930694130496</v>
      </c>
      <c r="S264" s="44">
        <v>56.793180683618452</v>
      </c>
      <c r="T264" s="44">
        <v>60.231468181337085</v>
      </c>
      <c r="U264" s="44">
        <v>67.776954578627283</v>
      </c>
      <c r="V264" s="44">
        <v>62.683196152295842</v>
      </c>
      <c r="W264" s="72">
        <v>68.788583000246547</v>
      </c>
    </row>
    <row r="265" spans="17:23" x14ac:dyDescent="0.25">
      <c r="Q265">
        <v>249</v>
      </c>
      <c r="R265" s="71">
        <v>46.62986062331484</v>
      </c>
      <c r="S265" s="44">
        <v>53.361725762489833</v>
      </c>
      <c r="T265" s="44">
        <v>57.651345619495437</v>
      </c>
      <c r="U265" s="44">
        <v>58.265775449566611</v>
      </c>
      <c r="V265" s="44">
        <v>55.464264000462812</v>
      </c>
      <c r="W265" s="72">
        <v>59.606241230189489</v>
      </c>
    </row>
    <row r="266" spans="17:23" x14ac:dyDescent="0.25">
      <c r="Q266">
        <v>250</v>
      </c>
      <c r="R266" s="73">
        <v>46.232678050981697</v>
      </c>
      <c r="S266" s="74">
        <v>51.681358075180093</v>
      </c>
      <c r="T266" s="74">
        <v>50.670313192293584</v>
      </c>
      <c r="U266" s="74">
        <v>44.281394309847407</v>
      </c>
      <c r="V266" s="74">
        <v>47.787729020864468</v>
      </c>
      <c r="W266" s="60">
        <v>49.458387959514404</v>
      </c>
    </row>
  </sheetData>
  <mergeCells count="1">
    <mergeCell ref="R14:W1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6"/>
  <sheetViews>
    <sheetView workbookViewId="0">
      <selection activeCell="A6" sqref="A6:B6"/>
    </sheetView>
  </sheetViews>
  <sheetFormatPr defaultRowHeight="15" x14ac:dyDescent="0.25"/>
  <cols>
    <col min="1" max="1" width="20.5703125" bestFit="1" customWidth="1"/>
    <col min="2" max="2" width="11.28515625" bestFit="1" customWidth="1"/>
    <col min="17" max="17" width="10.5703125" bestFit="1" customWidth="1"/>
  </cols>
  <sheetData>
    <row r="1" spans="1:23" x14ac:dyDescent="0.25">
      <c r="A1" s="99" t="s">
        <v>24</v>
      </c>
      <c r="B1" s="40">
        <v>108.4</v>
      </c>
    </row>
    <row r="2" spans="1:23" x14ac:dyDescent="0.25">
      <c r="A2" s="100" t="s">
        <v>25</v>
      </c>
      <c r="B2" s="38">
        <v>5</v>
      </c>
    </row>
    <row r="3" spans="1:23" x14ac:dyDescent="0.25">
      <c r="A3" s="100" t="s">
        <v>26</v>
      </c>
      <c r="B3" s="38">
        <v>93</v>
      </c>
    </row>
    <row r="4" spans="1:23" x14ac:dyDescent="0.25">
      <c r="A4" s="100" t="s">
        <v>27</v>
      </c>
      <c r="B4" s="41">
        <f>B3*B1</f>
        <v>10081.200000000001</v>
      </c>
    </row>
    <row r="5" spans="1:23" ht="15.75" thickBot="1" x14ac:dyDescent="0.3">
      <c r="A5" s="101" t="s">
        <v>28</v>
      </c>
      <c r="B5" s="39">
        <v>0.56999999999999995</v>
      </c>
    </row>
    <row r="6" spans="1:23" ht="15.75" thickBot="1" x14ac:dyDescent="0.3">
      <c r="A6" s="134" t="s">
        <v>54</v>
      </c>
      <c r="B6" s="39">
        <f>B5*SQRT(H15)</f>
        <v>0.30986198217916311</v>
      </c>
    </row>
    <row r="8" spans="1:23" ht="15.75" thickBot="1" x14ac:dyDescent="0.3"/>
    <row r="9" spans="1:23" ht="36" customHeight="1" thickBot="1" x14ac:dyDescent="0.3">
      <c r="A9" s="50" t="s">
        <v>32</v>
      </c>
      <c r="B9" s="51" t="s">
        <v>31</v>
      </c>
      <c r="C9" s="51" t="s">
        <v>29</v>
      </c>
      <c r="D9" s="52" t="s">
        <v>6</v>
      </c>
      <c r="G9" s="76" t="s">
        <v>36</v>
      </c>
      <c r="H9" s="77" t="s">
        <v>29</v>
      </c>
      <c r="I9" s="78" t="s">
        <v>35</v>
      </c>
    </row>
    <row r="10" spans="1:23" x14ac:dyDescent="0.25">
      <c r="A10" s="87">
        <v>0</v>
      </c>
      <c r="B10" s="48">
        <f>B1</f>
        <v>108.4</v>
      </c>
      <c r="C10" s="49">
        <f>$H$10</f>
        <v>0.30480000000000002</v>
      </c>
      <c r="D10" s="49">
        <f>$I$10</f>
        <v>4.2999999999999997E-2</v>
      </c>
      <c r="G10" s="79">
        <v>1</v>
      </c>
      <c r="H10" s="80">
        <v>0.30480000000000002</v>
      </c>
      <c r="I10" s="81">
        <v>4.2999999999999997E-2</v>
      </c>
      <c r="Q10" s="68" t="s">
        <v>36</v>
      </c>
      <c r="R10" s="69">
        <v>0</v>
      </c>
      <c r="S10" s="69">
        <v>1</v>
      </c>
      <c r="T10" s="69">
        <v>2</v>
      </c>
      <c r="U10" s="69">
        <v>3</v>
      </c>
      <c r="V10" s="69">
        <v>4</v>
      </c>
      <c r="W10" s="70">
        <v>5</v>
      </c>
    </row>
    <row r="11" spans="1:23" x14ac:dyDescent="0.25">
      <c r="A11" s="75">
        <v>1</v>
      </c>
      <c r="B11" s="46">
        <f ca="1">B10+B10*((D10/12)+(C10/12)*NORMINV(RAND(),0,1))</f>
        <v>112.93862583468302</v>
      </c>
      <c r="C11" s="47">
        <f t="shared" ref="C11:C21" si="0">$H$10</f>
        <v>0.30480000000000002</v>
      </c>
      <c r="D11" s="47">
        <f t="shared" ref="D11:D21" si="1">$I$10</f>
        <v>4.2999999999999997E-2</v>
      </c>
      <c r="G11" s="53">
        <v>2</v>
      </c>
      <c r="H11" s="47">
        <v>0.315</v>
      </c>
      <c r="I11" s="54">
        <v>6.5000000000000002E-2</v>
      </c>
      <c r="Q11" s="73" t="s">
        <v>38</v>
      </c>
      <c r="R11" s="74">
        <f ca="1">AVERAGE(R15:R265)</f>
        <v>108.15003330075071</v>
      </c>
      <c r="S11" s="74">
        <f t="shared" ref="S11:W11" ca="1" si="2">AVERAGE(S15:S265)</f>
        <v>112.8660167529325</v>
      </c>
      <c r="T11" s="74">
        <f t="shared" ca="1" si="2"/>
        <v>120.15969217853498</v>
      </c>
      <c r="U11" s="74">
        <f t="shared" ca="1" si="2"/>
        <v>128.39125368672416</v>
      </c>
      <c r="V11" s="74">
        <f t="shared" ca="1" si="2"/>
        <v>143.21392072985154</v>
      </c>
      <c r="W11" s="60">
        <f t="shared" ca="1" si="2"/>
        <v>152.41359422349359</v>
      </c>
    </row>
    <row r="12" spans="1:23" x14ac:dyDescent="0.25">
      <c r="A12" s="75">
        <v>2</v>
      </c>
      <c r="B12" s="46">
        <f t="shared" ref="B12:B70" ca="1" si="3">B11+B11*((D11/12)+(C11/12)*NORMINV(RAND(),0,1))</f>
        <v>112.62601020669223</v>
      </c>
      <c r="C12" s="47">
        <f t="shared" si="0"/>
        <v>0.30480000000000002</v>
      </c>
      <c r="D12" s="47">
        <f t="shared" si="1"/>
        <v>4.2999999999999997E-2</v>
      </c>
      <c r="G12" s="53">
        <v>3</v>
      </c>
      <c r="H12" s="47">
        <v>0.29620000000000002</v>
      </c>
      <c r="I12" s="54">
        <v>7.3800000000000004E-2</v>
      </c>
    </row>
    <row r="13" spans="1:23" x14ac:dyDescent="0.25">
      <c r="A13" s="75">
        <v>3</v>
      </c>
      <c r="B13" s="46">
        <f t="shared" ca="1" si="3"/>
        <v>110.58678819347109</v>
      </c>
      <c r="C13" s="47">
        <f t="shared" si="0"/>
        <v>0.30480000000000002</v>
      </c>
      <c r="D13" s="47">
        <f t="shared" si="1"/>
        <v>4.2999999999999997E-2</v>
      </c>
      <c r="G13" s="53">
        <v>4</v>
      </c>
      <c r="H13" s="47">
        <v>0.28599999999999998</v>
      </c>
      <c r="I13" s="54">
        <v>0.1045</v>
      </c>
    </row>
    <row r="14" spans="1:23" ht="15.75" thickBot="1" x14ac:dyDescent="0.3">
      <c r="A14" s="75">
        <v>4</v>
      </c>
      <c r="B14" s="46">
        <f t="shared" ca="1" si="3"/>
        <v>110.78775789705395</v>
      </c>
      <c r="C14" s="47">
        <f t="shared" si="0"/>
        <v>0.30480000000000002</v>
      </c>
      <c r="D14" s="47">
        <f t="shared" si="1"/>
        <v>4.2999999999999997E-2</v>
      </c>
      <c r="G14" s="55">
        <v>5</v>
      </c>
      <c r="H14" s="56">
        <v>0.27560000000000001</v>
      </c>
      <c r="I14" s="57">
        <v>5.9900000000000002E-2</v>
      </c>
      <c r="R14" s="115" t="s">
        <v>33</v>
      </c>
      <c r="S14" s="115"/>
      <c r="T14" s="115"/>
      <c r="U14" s="115"/>
      <c r="V14" s="115"/>
      <c r="W14" s="115"/>
    </row>
    <row r="15" spans="1:23" ht="15.75" thickBot="1" x14ac:dyDescent="0.3">
      <c r="A15" s="75">
        <v>5</v>
      </c>
      <c r="B15" s="46">
        <f t="shared" ca="1" si="3"/>
        <v>117.30671112252698</v>
      </c>
      <c r="C15" s="47">
        <f t="shared" si="0"/>
        <v>0.30480000000000002</v>
      </c>
      <c r="D15" s="47">
        <f t="shared" si="1"/>
        <v>4.2999999999999997E-2</v>
      </c>
      <c r="H15" s="82">
        <f>AVERAGE(H10:H14)</f>
        <v>0.29552</v>
      </c>
      <c r="I15" s="84">
        <f>AVERAGE(I10:I14)</f>
        <v>6.9239999999999996E-2</v>
      </c>
      <c r="R15">
        <v>1</v>
      </c>
      <c r="S15">
        <v>12</v>
      </c>
      <c r="T15">
        <v>24</v>
      </c>
      <c r="U15">
        <v>36</v>
      </c>
      <c r="V15">
        <v>48</v>
      </c>
      <c r="W15">
        <v>60</v>
      </c>
    </row>
    <row r="16" spans="1:23" x14ac:dyDescent="0.25">
      <c r="A16" s="75">
        <v>6</v>
      </c>
      <c r="B16" s="46">
        <f t="shared" ca="1" si="3"/>
        <v>121.61740898846092</v>
      </c>
      <c r="C16" s="47">
        <f t="shared" si="0"/>
        <v>0.30480000000000002</v>
      </c>
      <c r="D16" s="47">
        <f t="shared" si="1"/>
        <v>4.2999999999999997E-2</v>
      </c>
      <c r="R16" s="68">
        <f ca="1">VLOOKUP(R15,$A$10:$B$70,2,FALSE)</f>
        <v>112.93862583468302</v>
      </c>
      <c r="S16" s="69">
        <f t="shared" ref="S16:W16" ca="1" si="4">VLOOKUP(S15,$A$10:$B$70,2,FALSE)</f>
        <v>124.17812980908542</v>
      </c>
      <c r="T16" s="69">
        <f t="shared" ca="1" si="4"/>
        <v>148.47681506925039</v>
      </c>
      <c r="U16" s="69">
        <f t="shared" ca="1" si="4"/>
        <v>169.05871796717133</v>
      </c>
      <c r="V16" s="69">
        <f t="shared" ca="1" si="4"/>
        <v>174.1945916156611</v>
      </c>
      <c r="W16" s="70">
        <f t="shared" ca="1" si="4"/>
        <v>192.89166227985999</v>
      </c>
    </row>
    <row r="17" spans="1:23" x14ac:dyDescent="0.25">
      <c r="A17" s="75">
        <v>7</v>
      </c>
      <c r="B17" s="46">
        <f t="shared" ca="1" si="3"/>
        <v>124.90635678343898</v>
      </c>
      <c r="C17" s="47">
        <f t="shared" si="0"/>
        <v>0.30480000000000002</v>
      </c>
      <c r="D17" s="47">
        <f t="shared" si="1"/>
        <v>4.2999999999999997E-2</v>
      </c>
      <c r="P17" s="67" t="s">
        <v>34</v>
      </c>
      <c r="Q17">
        <v>1</v>
      </c>
      <c r="R17" s="71">
        <f t="dataTable" ref="R17:W266" dt2D="0" dtr="0" r1="D1" ca="1"/>
        <v>107.81368564678961</v>
      </c>
      <c r="S17" s="44">
        <v>110.03042599099406</v>
      </c>
      <c r="T17" s="44">
        <v>109.34865641548686</v>
      </c>
      <c r="U17" s="44">
        <v>106.33506097921934</v>
      </c>
      <c r="V17" s="44">
        <v>132.11837934703442</v>
      </c>
      <c r="W17" s="72">
        <v>130.738086968223</v>
      </c>
    </row>
    <row r="18" spans="1:23" x14ac:dyDescent="0.25">
      <c r="A18" s="75">
        <v>8</v>
      </c>
      <c r="B18" s="46">
        <f t="shared" ca="1" si="3"/>
        <v>126.12052594349792</v>
      </c>
      <c r="C18" s="47">
        <f t="shared" si="0"/>
        <v>0.30480000000000002</v>
      </c>
      <c r="D18" s="47">
        <f t="shared" si="1"/>
        <v>4.2999999999999997E-2</v>
      </c>
      <c r="Q18">
        <v>2</v>
      </c>
      <c r="R18" s="71">
        <v>110.44931698141971</v>
      </c>
      <c r="S18" s="44">
        <v>127.43586006649673</v>
      </c>
      <c r="T18" s="44">
        <v>140.2555531892188</v>
      </c>
      <c r="U18" s="44">
        <v>159.54994523065326</v>
      </c>
      <c r="V18" s="44">
        <v>191.10061766395779</v>
      </c>
      <c r="W18" s="72">
        <v>236.61882834758083</v>
      </c>
    </row>
    <row r="19" spans="1:23" x14ac:dyDescent="0.25">
      <c r="A19" s="75">
        <v>9</v>
      </c>
      <c r="B19" s="46">
        <f t="shared" ca="1" si="3"/>
        <v>127.3345285928269</v>
      </c>
      <c r="C19" s="47">
        <f t="shared" si="0"/>
        <v>0.30480000000000002</v>
      </c>
      <c r="D19" s="47">
        <f t="shared" si="1"/>
        <v>4.2999999999999997E-2</v>
      </c>
      <c r="Q19">
        <v>3</v>
      </c>
      <c r="R19" s="71">
        <v>106.13973360666641</v>
      </c>
      <c r="S19" s="44">
        <v>120.4646264264418</v>
      </c>
      <c r="T19" s="44">
        <v>127.69336053962479</v>
      </c>
      <c r="U19" s="44">
        <v>140.18985118664318</v>
      </c>
      <c r="V19" s="44">
        <v>159.08187131345949</v>
      </c>
      <c r="W19" s="72">
        <v>157.55291591583324</v>
      </c>
    </row>
    <row r="20" spans="1:23" x14ac:dyDescent="0.25">
      <c r="A20" s="75">
        <v>10</v>
      </c>
      <c r="B20" s="46">
        <f t="shared" ca="1" si="3"/>
        <v>125.10004884047623</v>
      </c>
      <c r="C20" s="47">
        <f t="shared" si="0"/>
        <v>0.30480000000000002</v>
      </c>
      <c r="D20" s="47">
        <f t="shared" si="1"/>
        <v>4.2999999999999997E-2</v>
      </c>
      <c r="Q20">
        <v>4</v>
      </c>
      <c r="R20" s="71">
        <v>111.75015828634352</v>
      </c>
      <c r="S20" s="44">
        <v>113.38792215245</v>
      </c>
      <c r="T20" s="44">
        <v>96.650812382776351</v>
      </c>
      <c r="U20" s="44">
        <v>101.73712672732731</v>
      </c>
      <c r="V20" s="44">
        <v>117.4967016223947</v>
      </c>
      <c r="W20" s="72">
        <v>126.00881608676326</v>
      </c>
    </row>
    <row r="21" spans="1:23" x14ac:dyDescent="0.25">
      <c r="A21" s="75">
        <v>11</v>
      </c>
      <c r="B21" s="46">
        <f t="shared" ca="1" si="3"/>
        <v>124.06306474811099</v>
      </c>
      <c r="C21" s="47">
        <f t="shared" si="0"/>
        <v>0.30480000000000002</v>
      </c>
      <c r="D21" s="47">
        <f t="shared" si="1"/>
        <v>4.2999999999999997E-2</v>
      </c>
      <c r="Q21">
        <v>5</v>
      </c>
      <c r="R21" s="71">
        <v>112.71119867882403</v>
      </c>
      <c r="S21" s="44">
        <v>124.20243535815683</v>
      </c>
      <c r="T21" s="44">
        <v>121.94858548774843</v>
      </c>
      <c r="U21" s="44">
        <v>119.52186409943373</v>
      </c>
      <c r="V21" s="44">
        <v>129.83134633321987</v>
      </c>
      <c r="W21" s="72">
        <v>125.72545536962618</v>
      </c>
    </row>
    <row r="22" spans="1:23" x14ac:dyDescent="0.25">
      <c r="A22" s="75">
        <v>12</v>
      </c>
      <c r="B22" s="46">
        <f t="shared" ca="1" si="3"/>
        <v>124.17812980908542</v>
      </c>
      <c r="C22" s="47">
        <f>$H$11</f>
        <v>0.315</v>
      </c>
      <c r="D22" s="85">
        <f>$I$11</f>
        <v>6.5000000000000002E-2</v>
      </c>
      <c r="Q22">
        <v>6</v>
      </c>
      <c r="R22" s="71">
        <v>105.10091507774337</v>
      </c>
      <c r="S22" s="44">
        <v>109.30684792379789</v>
      </c>
      <c r="T22" s="44">
        <v>109.91197478797898</v>
      </c>
      <c r="U22" s="44">
        <v>117.80345744888264</v>
      </c>
      <c r="V22" s="44">
        <v>118.57773221559748</v>
      </c>
      <c r="W22" s="72">
        <v>128.19050582502052</v>
      </c>
    </row>
    <row r="23" spans="1:23" x14ac:dyDescent="0.25">
      <c r="A23" s="75">
        <v>13</v>
      </c>
      <c r="B23" s="46">
        <f t="shared" ca="1" si="3"/>
        <v>121.27866212917773</v>
      </c>
      <c r="C23" s="47">
        <f t="shared" ref="C23:C33" si="5">$H$11</f>
        <v>0.315</v>
      </c>
      <c r="D23" s="85">
        <f t="shared" ref="D23:D33" si="6">$I$11</f>
        <v>6.5000000000000002E-2</v>
      </c>
      <c r="Q23">
        <v>7</v>
      </c>
      <c r="R23" s="71">
        <v>111.24627137206765</v>
      </c>
      <c r="S23" s="44">
        <v>109.21847662867809</v>
      </c>
      <c r="T23" s="44">
        <v>107.99261025419891</v>
      </c>
      <c r="U23" s="44">
        <v>120.06953981710924</v>
      </c>
      <c r="V23" s="44">
        <v>114.63790008799339</v>
      </c>
      <c r="W23" s="72">
        <v>112.35160239927343</v>
      </c>
    </row>
    <row r="24" spans="1:23" x14ac:dyDescent="0.25">
      <c r="A24" s="75">
        <v>14</v>
      </c>
      <c r="B24" s="46">
        <f t="shared" ca="1" si="3"/>
        <v>121.03137487215164</v>
      </c>
      <c r="C24" s="47">
        <f t="shared" si="5"/>
        <v>0.315</v>
      </c>
      <c r="D24" s="85">
        <f t="shared" si="6"/>
        <v>6.5000000000000002E-2</v>
      </c>
      <c r="Q24">
        <v>8</v>
      </c>
      <c r="R24" s="71">
        <v>110.54928363141994</v>
      </c>
      <c r="S24" s="44">
        <v>106.2847117695356</v>
      </c>
      <c r="T24" s="44">
        <v>103.12099790745285</v>
      </c>
      <c r="U24" s="44">
        <v>116.73185815706633</v>
      </c>
      <c r="V24" s="44">
        <v>125.9297284468427</v>
      </c>
      <c r="W24" s="72">
        <v>136.81734876207653</v>
      </c>
    </row>
    <row r="25" spans="1:23" x14ac:dyDescent="0.25">
      <c r="A25" s="75">
        <v>15</v>
      </c>
      <c r="B25" s="46">
        <f t="shared" ca="1" si="3"/>
        <v>123.31698503421016</v>
      </c>
      <c r="C25" s="47">
        <f t="shared" si="5"/>
        <v>0.315</v>
      </c>
      <c r="D25" s="85">
        <f t="shared" si="6"/>
        <v>6.5000000000000002E-2</v>
      </c>
      <c r="Q25">
        <v>9</v>
      </c>
      <c r="R25" s="71">
        <v>108.94750100853132</v>
      </c>
      <c r="S25" s="44">
        <v>128.59661366802317</v>
      </c>
      <c r="T25" s="44">
        <v>129.45144620437338</v>
      </c>
      <c r="U25" s="44">
        <v>143.15657454358711</v>
      </c>
      <c r="V25" s="44">
        <v>168.98712460704499</v>
      </c>
      <c r="W25" s="72">
        <v>189.97340986195078</v>
      </c>
    </row>
    <row r="26" spans="1:23" x14ac:dyDescent="0.25">
      <c r="A26" s="75">
        <v>16</v>
      </c>
      <c r="B26" s="46">
        <f t="shared" ca="1" si="3"/>
        <v>126.54987971488953</v>
      </c>
      <c r="C26" s="47">
        <f t="shared" si="5"/>
        <v>0.315</v>
      </c>
      <c r="D26" s="85">
        <f t="shared" si="6"/>
        <v>6.5000000000000002E-2</v>
      </c>
      <c r="Q26">
        <v>10</v>
      </c>
      <c r="R26" s="71">
        <v>110.27424367656187</v>
      </c>
      <c r="S26" s="44">
        <v>96.890698997806908</v>
      </c>
      <c r="T26" s="44">
        <v>116.60779923378946</v>
      </c>
      <c r="U26" s="44">
        <v>131.60139405981056</v>
      </c>
      <c r="V26" s="44">
        <v>156.92781167674727</v>
      </c>
      <c r="W26" s="72">
        <v>175.52628674625703</v>
      </c>
    </row>
    <row r="27" spans="1:23" x14ac:dyDescent="0.25">
      <c r="A27" s="75">
        <v>17</v>
      </c>
      <c r="B27" s="46">
        <f t="shared" ca="1" si="3"/>
        <v>129.12814498307176</v>
      </c>
      <c r="C27" s="47">
        <f t="shared" si="5"/>
        <v>0.315</v>
      </c>
      <c r="D27" s="85">
        <f t="shared" si="6"/>
        <v>6.5000000000000002E-2</v>
      </c>
      <c r="Q27">
        <v>11</v>
      </c>
      <c r="R27" s="71">
        <v>109.51055797916521</v>
      </c>
      <c r="S27" s="44">
        <v>109.35884476437046</v>
      </c>
      <c r="T27" s="44">
        <v>133.21288767344942</v>
      </c>
      <c r="U27" s="44">
        <v>160.65827892478433</v>
      </c>
      <c r="V27" s="44">
        <v>173.74030590748126</v>
      </c>
      <c r="W27" s="72">
        <v>185.16529352868156</v>
      </c>
    </row>
    <row r="28" spans="1:23" x14ac:dyDescent="0.25">
      <c r="A28" s="75">
        <v>18</v>
      </c>
      <c r="B28" s="46">
        <f t="shared" ca="1" si="3"/>
        <v>128.4942621573297</v>
      </c>
      <c r="C28" s="47">
        <f t="shared" si="5"/>
        <v>0.315</v>
      </c>
      <c r="D28" s="85">
        <f t="shared" si="6"/>
        <v>6.5000000000000002E-2</v>
      </c>
      <c r="Q28">
        <v>12</v>
      </c>
      <c r="R28" s="71">
        <v>109.49575501702813</v>
      </c>
      <c r="S28" s="44">
        <v>104.05030904287881</v>
      </c>
      <c r="T28" s="44">
        <v>109.03555713766765</v>
      </c>
      <c r="U28" s="44">
        <v>105.51693410178329</v>
      </c>
      <c r="V28" s="44">
        <v>116.95106689781741</v>
      </c>
      <c r="W28" s="72">
        <v>139.92943151085493</v>
      </c>
    </row>
    <row r="29" spans="1:23" x14ac:dyDescent="0.25">
      <c r="A29" s="75">
        <v>19</v>
      </c>
      <c r="B29" s="46">
        <f t="shared" ca="1" si="3"/>
        <v>136.32027017574586</v>
      </c>
      <c r="C29" s="47">
        <f t="shared" si="5"/>
        <v>0.315</v>
      </c>
      <c r="D29" s="85">
        <f t="shared" si="6"/>
        <v>6.5000000000000002E-2</v>
      </c>
      <c r="Q29">
        <v>13</v>
      </c>
      <c r="R29" s="71">
        <v>106.56275239150239</v>
      </c>
      <c r="S29" s="44">
        <v>111.6649632943344</v>
      </c>
      <c r="T29" s="44">
        <v>114.86355204193748</v>
      </c>
      <c r="U29" s="44">
        <v>138.1107109300751</v>
      </c>
      <c r="V29" s="44">
        <v>170.81553302199879</v>
      </c>
      <c r="W29" s="72">
        <v>149.10665213765421</v>
      </c>
    </row>
    <row r="30" spans="1:23" x14ac:dyDescent="0.25">
      <c r="A30" s="75">
        <v>20</v>
      </c>
      <c r="B30" s="46">
        <f t="shared" ca="1" si="3"/>
        <v>141.99065247892057</v>
      </c>
      <c r="C30" s="47">
        <f t="shared" si="5"/>
        <v>0.315</v>
      </c>
      <c r="D30" s="85">
        <f t="shared" si="6"/>
        <v>6.5000000000000002E-2</v>
      </c>
      <c r="Q30">
        <v>14</v>
      </c>
      <c r="R30" s="71">
        <v>107.62115508274272</v>
      </c>
      <c r="S30" s="44">
        <v>125.96657513850975</v>
      </c>
      <c r="T30" s="44">
        <v>120.97478079858074</v>
      </c>
      <c r="U30" s="44">
        <v>139.47165717400279</v>
      </c>
      <c r="V30" s="44">
        <v>155.12888357404148</v>
      </c>
      <c r="W30" s="72">
        <v>190.10622313481932</v>
      </c>
    </row>
    <row r="31" spans="1:23" x14ac:dyDescent="0.25">
      <c r="A31" s="75">
        <v>21</v>
      </c>
      <c r="B31" s="46">
        <f t="shared" ca="1" si="3"/>
        <v>145.74223662740485</v>
      </c>
      <c r="C31" s="47">
        <f t="shared" si="5"/>
        <v>0.315</v>
      </c>
      <c r="D31" s="85">
        <f t="shared" si="6"/>
        <v>6.5000000000000002E-2</v>
      </c>
      <c r="Q31">
        <v>15</v>
      </c>
      <c r="R31" s="71">
        <v>107.2660135452689</v>
      </c>
      <c r="S31" s="44">
        <v>118.84380090967883</v>
      </c>
      <c r="T31" s="44">
        <v>127.70780635323149</v>
      </c>
      <c r="U31" s="44">
        <v>134.69301238303339</v>
      </c>
      <c r="V31" s="44">
        <v>150.76363571631563</v>
      </c>
      <c r="W31" s="72">
        <v>158.34023086463597</v>
      </c>
    </row>
    <row r="32" spans="1:23" x14ac:dyDescent="0.25">
      <c r="A32" s="75">
        <v>22</v>
      </c>
      <c r="B32" s="46">
        <f t="shared" ca="1" si="3"/>
        <v>141.62972338578697</v>
      </c>
      <c r="C32" s="47">
        <f t="shared" si="5"/>
        <v>0.315</v>
      </c>
      <c r="D32" s="85">
        <f t="shared" si="6"/>
        <v>6.5000000000000002E-2</v>
      </c>
      <c r="Q32">
        <v>16</v>
      </c>
      <c r="R32" s="71">
        <v>108.24523142566683</v>
      </c>
      <c r="S32" s="44">
        <v>124.10096785749947</v>
      </c>
      <c r="T32" s="44">
        <v>140.84401283259641</v>
      </c>
      <c r="U32" s="44">
        <v>156.3760183193867</v>
      </c>
      <c r="V32" s="44">
        <v>164.96189856167712</v>
      </c>
      <c r="W32" s="72">
        <v>186.15176036849985</v>
      </c>
    </row>
    <row r="33" spans="1:23" x14ac:dyDescent="0.25">
      <c r="A33" s="75">
        <v>23</v>
      </c>
      <c r="B33" s="46">
        <f t="shared" ca="1" si="3"/>
        <v>142.24963527787486</v>
      </c>
      <c r="C33" s="47">
        <f t="shared" si="5"/>
        <v>0.315</v>
      </c>
      <c r="D33" s="85">
        <f t="shared" si="6"/>
        <v>6.5000000000000002E-2</v>
      </c>
      <c r="Q33">
        <v>17</v>
      </c>
      <c r="R33" s="71">
        <v>102.98480769813762</v>
      </c>
      <c r="S33" s="44">
        <v>104.89863039186034</v>
      </c>
      <c r="T33" s="44">
        <v>109.31863132099353</v>
      </c>
      <c r="U33" s="44">
        <v>108.07612078645087</v>
      </c>
      <c r="V33" s="44">
        <v>102.63025820981611</v>
      </c>
      <c r="W33" s="72">
        <v>104.55182087203023</v>
      </c>
    </row>
    <row r="34" spans="1:23" x14ac:dyDescent="0.25">
      <c r="A34" s="75">
        <v>24</v>
      </c>
      <c r="B34" s="46">
        <f t="shared" ca="1" si="3"/>
        <v>148.47681506925039</v>
      </c>
      <c r="C34" s="47">
        <f>$H$12</f>
        <v>0.29620000000000002</v>
      </c>
      <c r="D34" s="85">
        <f>$I$12</f>
        <v>7.3800000000000004E-2</v>
      </c>
      <c r="Q34">
        <v>18</v>
      </c>
      <c r="R34" s="71">
        <v>104.4566588140661</v>
      </c>
      <c r="S34" s="44">
        <v>101.2161325361165</v>
      </c>
      <c r="T34" s="44">
        <v>121.58882531865129</v>
      </c>
      <c r="U34" s="44">
        <v>122.5934500729439</v>
      </c>
      <c r="V34" s="44">
        <v>121.71681277789898</v>
      </c>
      <c r="W34" s="72">
        <v>116.67311975446283</v>
      </c>
    </row>
    <row r="35" spans="1:23" x14ac:dyDescent="0.25">
      <c r="A35" s="75">
        <v>25</v>
      </c>
      <c r="B35" s="46">
        <f t="shared" ca="1" si="3"/>
        <v>154.80899873423158</v>
      </c>
      <c r="C35" s="47">
        <f t="shared" ref="C35:C45" si="7">$H$12</f>
        <v>0.29620000000000002</v>
      </c>
      <c r="D35" s="85">
        <f t="shared" ref="D35:D45" si="8">$I$12</f>
        <v>7.3800000000000004E-2</v>
      </c>
      <c r="Q35">
        <v>19</v>
      </c>
      <c r="R35" s="71">
        <v>108.58111464796301</v>
      </c>
      <c r="S35" s="44">
        <v>111.0142941211036</v>
      </c>
      <c r="T35" s="44">
        <v>137.81285253788096</v>
      </c>
      <c r="U35" s="44">
        <v>146.32580476180976</v>
      </c>
      <c r="V35" s="44">
        <v>166.18125288436295</v>
      </c>
      <c r="W35" s="72">
        <v>171.96624746349858</v>
      </c>
    </row>
    <row r="36" spans="1:23" x14ac:dyDescent="0.25">
      <c r="A36" s="75">
        <v>26</v>
      </c>
      <c r="B36" s="46">
        <f t="shared" ca="1" si="3"/>
        <v>155.87322279494984</v>
      </c>
      <c r="C36" s="47">
        <f t="shared" si="7"/>
        <v>0.29620000000000002</v>
      </c>
      <c r="D36" s="85">
        <f t="shared" si="8"/>
        <v>7.3800000000000004E-2</v>
      </c>
      <c r="Q36">
        <v>20</v>
      </c>
      <c r="R36" s="71">
        <v>107.3485889081476</v>
      </c>
      <c r="S36" s="44">
        <v>103.90789597565177</v>
      </c>
      <c r="T36" s="44">
        <v>131.02752704661862</v>
      </c>
      <c r="U36" s="44">
        <v>146.8958163484904</v>
      </c>
      <c r="V36" s="44">
        <v>162.18352851838034</v>
      </c>
      <c r="W36" s="72">
        <v>176.97736244022073</v>
      </c>
    </row>
    <row r="37" spans="1:23" x14ac:dyDescent="0.25">
      <c r="A37" s="75">
        <v>27</v>
      </c>
      <c r="B37" s="46">
        <f t="shared" ca="1" si="3"/>
        <v>157.21892008073715</v>
      </c>
      <c r="C37" s="47">
        <f t="shared" si="7"/>
        <v>0.29620000000000002</v>
      </c>
      <c r="D37" s="85">
        <f t="shared" si="8"/>
        <v>7.3800000000000004E-2</v>
      </c>
      <c r="Q37">
        <v>21</v>
      </c>
      <c r="R37" s="71">
        <v>107.58412082350323</v>
      </c>
      <c r="S37" s="44">
        <v>122.76358419485697</v>
      </c>
      <c r="T37" s="44">
        <v>116.82211099484567</v>
      </c>
      <c r="U37" s="44">
        <v>108.77568089959577</v>
      </c>
      <c r="V37" s="44">
        <v>119.4441238363911</v>
      </c>
      <c r="W37" s="72">
        <v>139.82137859653869</v>
      </c>
    </row>
    <row r="38" spans="1:23" x14ac:dyDescent="0.25">
      <c r="A38" s="75">
        <v>28</v>
      </c>
      <c r="B38" s="46">
        <f t="shared" ca="1" si="3"/>
        <v>156.97426140785896</v>
      </c>
      <c r="C38" s="47">
        <f t="shared" si="7"/>
        <v>0.29620000000000002</v>
      </c>
      <c r="D38" s="85">
        <f t="shared" si="8"/>
        <v>7.3800000000000004E-2</v>
      </c>
      <c r="Q38">
        <v>22</v>
      </c>
      <c r="R38" s="71">
        <v>103.87915000089069</v>
      </c>
      <c r="S38" s="44">
        <v>105.94321551541702</v>
      </c>
      <c r="T38" s="44">
        <v>98.80729696937189</v>
      </c>
      <c r="U38" s="44">
        <v>102.44730506988836</v>
      </c>
      <c r="V38" s="44">
        <v>118.40086833647314</v>
      </c>
      <c r="W38" s="72">
        <v>134.41632937560948</v>
      </c>
    </row>
    <row r="39" spans="1:23" x14ac:dyDescent="0.25">
      <c r="A39" s="75">
        <v>29</v>
      </c>
      <c r="B39" s="46">
        <f t="shared" ca="1" si="3"/>
        <v>153.2669093581595</v>
      </c>
      <c r="C39" s="47">
        <f t="shared" si="7"/>
        <v>0.29620000000000002</v>
      </c>
      <c r="D39" s="85">
        <f t="shared" si="8"/>
        <v>7.3800000000000004E-2</v>
      </c>
      <c r="Q39">
        <v>23</v>
      </c>
      <c r="R39" s="71">
        <v>105.46057438780684</v>
      </c>
      <c r="S39" s="44">
        <v>126.87207164137874</v>
      </c>
      <c r="T39" s="44">
        <v>142.22930700317144</v>
      </c>
      <c r="U39" s="44">
        <v>124.84485020996031</v>
      </c>
      <c r="V39" s="44">
        <v>149.76423409020569</v>
      </c>
      <c r="W39" s="72">
        <v>143.2020357794668</v>
      </c>
    </row>
    <row r="40" spans="1:23" x14ac:dyDescent="0.25">
      <c r="A40" s="75">
        <v>30</v>
      </c>
      <c r="B40" s="46">
        <f t="shared" ca="1" si="3"/>
        <v>161.04305731370991</v>
      </c>
      <c r="C40" s="47">
        <f t="shared" si="7"/>
        <v>0.29620000000000002</v>
      </c>
      <c r="D40" s="85">
        <f t="shared" si="8"/>
        <v>7.3800000000000004E-2</v>
      </c>
      <c r="Q40">
        <v>24</v>
      </c>
      <c r="R40" s="71">
        <v>109.987550668697</v>
      </c>
      <c r="S40" s="44">
        <v>119.05058172990815</v>
      </c>
      <c r="T40" s="44">
        <v>124.46453579730212</v>
      </c>
      <c r="U40" s="44">
        <v>129.88609791166911</v>
      </c>
      <c r="V40" s="44">
        <v>136.43693737835164</v>
      </c>
      <c r="W40" s="72">
        <v>149.88468535335477</v>
      </c>
    </row>
    <row r="41" spans="1:23" x14ac:dyDescent="0.25">
      <c r="A41" s="75">
        <v>31</v>
      </c>
      <c r="B41" s="46">
        <f t="shared" ca="1" si="3"/>
        <v>160.5966740111279</v>
      </c>
      <c r="C41" s="47">
        <f t="shared" si="7"/>
        <v>0.29620000000000002</v>
      </c>
      <c r="D41" s="85">
        <f t="shared" si="8"/>
        <v>7.3800000000000004E-2</v>
      </c>
      <c r="Q41">
        <v>25</v>
      </c>
      <c r="R41" s="71">
        <v>102.83296253001444</v>
      </c>
      <c r="S41" s="44">
        <v>92.119515793652496</v>
      </c>
      <c r="T41" s="44">
        <v>104.88955479538305</v>
      </c>
      <c r="U41" s="44">
        <v>101.4039639510171</v>
      </c>
      <c r="V41" s="44">
        <v>121.93898547574628</v>
      </c>
      <c r="W41" s="72">
        <v>121.45390288700936</v>
      </c>
    </row>
    <row r="42" spans="1:23" x14ac:dyDescent="0.25">
      <c r="A42" s="75">
        <v>32</v>
      </c>
      <c r="B42" s="46">
        <f t="shared" ca="1" si="3"/>
        <v>169.67507687016652</v>
      </c>
      <c r="C42" s="47">
        <f t="shared" si="7"/>
        <v>0.29620000000000002</v>
      </c>
      <c r="D42" s="85">
        <f t="shared" si="8"/>
        <v>7.3800000000000004E-2</v>
      </c>
      <c r="Q42">
        <v>26</v>
      </c>
      <c r="R42" s="71">
        <v>108.82505151193487</v>
      </c>
      <c r="S42" s="44">
        <v>105.40154614165873</v>
      </c>
      <c r="T42" s="44">
        <v>119.55510625426233</v>
      </c>
      <c r="U42" s="44">
        <v>153.88875379268549</v>
      </c>
      <c r="V42" s="44">
        <v>171.65232675401651</v>
      </c>
      <c r="W42" s="72">
        <v>182.63796228904656</v>
      </c>
    </row>
    <row r="43" spans="1:23" x14ac:dyDescent="0.25">
      <c r="A43" s="75">
        <v>33</v>
      </c>
      <c r="B43" s="46">
        <f t="shared" ca="1" si="3"/>
        <v>172.65490690183819</v>
      </c>
      <c r="C43" s="47">
        <f t="shared" si="7"/>
        <v>0.29620000000000002</v>
      </c>
      <c r="D43" s="85">
        <f t="shared" si="8"/>
        <v>7.3800000000000004E-2</v>
      </c>
      <c r="Q43">
        <v>27</v>
      </c>
      <c r="R43" s="71">
        <v>108.34903974724767</v>
      </c>
      <c r="S43" s="44">
        <v>95.461179608650113</v>
      </c>
      <c r="T43" s="44">
        <v>108.00043059289949</v>
      </c>
      <c r="U43" s="44">
        <v>109.86685714440887</v>
      </c>
      <c r="V43" s="44">
        <v>136.43954966196839</v>
      </c>
      <c r="W43" s="72">
        <v>128.72693518129807</v>
      </c>
    </row>
    <row r="44" spans="1:23" x14ac:dyDescent="0.25">
      <c r="A44" s="75">
        <v>34</v>
      </c>
      <c r="B44" s="46">
        <f t="shared" ca="1" si="3"/>
        <v>176.06878743368762</v>
      </c>
      <c r="C44" s="47">
        <f t="shared" si="7"/>
        <v>0.29620000000000002</v>
      </c>
      <c r="D44" s="85">
        <f t="shared" si="8"/>
        <v>7.3800000000000004E-2</v>
      </c>
      <c r="Q44">
        <v>28</v>
      </c>
      <c r="R44" s="71">
        <v>107.52965108219185</v>
      </c>
      <c r="S44" s="44">
        <v>126.55382052536767</v>
      </c>
      <c r="T44" s="44">
        <v>141.05817997068289</v>
      </c>
      <c r="U44" s="44">
        <v>150.20356101085702</v>
      </c>
      <c r="V44" s="44">
        <v>160.6413838486063</v>
      </c>
      <c r="W44" s="72">
        <v>147.54647341085905</v>
      </c>
    </row>
    <row r="45" spans="1:23" x14ac:dyDescent="0.25">
      <c r="A45" s="75">
        <v>35</v>
      </c>
      <c r="B45" s="46">
        <f t="shared" ca="1" si="3"/>
        <v>169.50825067672289</v>
      </c>
      <c r="C45" s="47">
        <f t="shared" si="7"/>
        <v>0.29620000000000002</v>
      </c>
      <c r="D45" s="85">
        <f t="shared" si="8"/>
        <v>7.3800000000000004E-2</v>
      </c>
      <c r="Q45">
        <v>29</v>
      </c>
      <c r="R45" s="71">
        <v>104.90726320119047</v>
      </c>
      <c r="S45" s="44">
        <v>97.607063595653912</v>
      </c>
      <c r="T45" s="44">
        <v>108.82091432841861</v>
      </c>
      <c r="U45" s="44">
        <v>109.58025375420577</v>
      </c>
      <c r="V45" s="44">
        <v>119.24507190052431</v>
      </c>
      <c r="W45" s="72">
        <v>140.26875905871833</v>
      </c>
    </row>
    <row r="46" spans="1:23" x14ac:dyDescent="0.25">
      <c r="A46" s="75">
        <v>36</v>
      </c>
      <c r="B46" s="46">
        <f t="shared" ca="1" si="3"/>
        <v>169.05871796717133</v>
      </c>
      <c r="C46" s="47">
        <f>$H$13</f>
        <v>0.28599999999999998</v>
      </c>
      <c r="D46" s="85">
        <f>$I$13</f>
        <v>0.1045</v>
      </c>
      <c r="Q46">
        <v>30</v>
      </c>
      <c r="R46" s="71">
        <v>107.6604803578432</v>
      </c>
      <c r="S46" s="44">
        <v>107.70747720148781</v>
      </c>
      <c r="T46" s="44">
        <v>116.21322005686919</v>
      </c>
      <c r="U46" s="44">
        <v>107.93729509564339</v>
      </c>
      <c r="V46" s="44">
        <v>102.06929629558849</v>
      </c>
      <c r="W46" s="72">
        <v>96.443731525947314</v>
      </c>
    </row>
    <row r="47" spans="1:23" x14ac:dyDescent="0.25">
      <c r="A47" s="75">
        <v>37</v>
      </c>
      <c r="B47" s="46">
        <f t="shared" ca="1" si="3"/>
        <v>179.48411055324135</v>
      </c>
      <c r="C47" s="47">
        <f t="shared" ref="C47:C57" si="9">$H$13</f>
        <v>0.28599999999999998</v>
      </c>
      <c r="D47" s="85">
        <f t="shared" ref="D47:D57" si="10">$I$13</f>
        <v>0.1045</v>
      </c>
      <c r="Q47">
        <v>31</v>
      </c>
      <c r="R47" s="71">
        <v>107.49235585855843</v>
      </c>
      <c r="S47" s="44">
        <v>102.43816296031233</v>
      </c>
      <c r="T47" s="44">
        <v>110.87030213691824</v>
      </c>
      <c r="U47" s="44">
        <v>120.84471575214987</v>
      </c>
      <c r="V47" s="44">
        <v>122.7111389422962</v>
      </c>
      <c r="W47" s="72">
        <v>154.00109586434863</v>
      </c>
    </row>
    <row r="48" spans="1:23" x14ac:dyDescent="0.25">
      <c r="A48" s="75">
        <v>38</v>
      </c>
      <c r="B48" s="46">
        <f t="shared" ca="1" si="3"/>
        <v>177.67122224536507</v>
      </c>
      <c r="C48" s="47">
        <f t="shared" si="9"/>
        <v>0.28599999999999998</v>
      </c>
      <c r="D48" s="85">
        <f t="shared" si="10"/>
        <v>0.1045</v>
      </c>
      <c r="Q48">
        <v>32</v>
      </c>
      <c r="R48" s="71">
        <v>110.25571074636437</v>
      </c>
      <c r="S48" s="44">
        <v>109.28016827544096</v>
      </c>
      <c r="T48" s="44">
        <v>107.56778366498209</v>
      </c>
      <c r="U48" s="44">
        <v>99.785744303297037</v>
      </c>
      <c r="V48" s="44">
        <v>113.51484693650633</v>
      </c>
      <c r="W48" s="72">
        <v>103.74231853246395</v>
      </c>
    </row>
    <row r="49" spans="1:23" x14ac:dyDescent="0.25">
      <c r="A49" s="75">
        <v>39</v>
      </c>
      <c r="B49" s="46">
        <f t="shared" ca="1" si="3"/>
        <v>180.1138297862656</v>
      </c>
      <c r="C49" s="47">
        <f t="shared" si="9"/>
        <v>0.28599999999999998</v>
      </c>
      <c r="D49" s="85">
        <f t="shared" si="10"/>
        <v>0.1045</v>
      </c>
      <c r="Q49">
        <v>33</v>
      </c>
      <c r="R49" s="71">
        <v>112.28910440288222</v>
      </c>
      <c r="S49" s="44">
        <v>93.441796895798745</v>
      </c>
      <c r="T49" s="44">
        <v>84.100133534632519</v>
      </c>
      <c r="U49" s="44">
        <v>82.144593641089145</v>
      </c>
      <c r="V49" s="44">
        <v>85.803073063204536</v>
      </c>
      <c r="W49" s="72">
        <v>78.429748617203245</v>
      </c>
    </row>
    <row r="50" spans="1:23" x14ac:dyDescent="0.25">
      <c r="A50" s="75">
        <v>40</v>
      </c>
      <c r="B50" s="46">
        <f t="shared" ca="1" si="3"/>
        <v>182.36524101249384</v>
      </c>
      <c r="C50" s="47">
        <f t="shared" si="9"/>
        <v>0.28599999999999998</v>
      </c>
      <c r="D50" s="85">
        <f t="shared" si="10"/>
        <v>0.1045</v>
      </c>
      <c r="Q50">
        <v>34</v>
      </c>
      <c r="R50" s="71">
        <v>109.54193614842399</v>
      </c>
      <c r="S50" s="44">
        <v>114.551141350544</v>
      </c>
      <c r="T50" s="44">
        <v>122.6064596243119</v>
      </c>
      <c r="U50" s="44">
        <v>140.52355120900438</v>
      </c>
      <c r="V50" s="44">
        <v>135.70494160408305</v>
      </c>
      <c r="W50" s="72">
        <v>157.76842519435237</v>
      </c>
    </row>
    <row r="51" spans="1:23" x14ac:dyDescent="0.25">
      <c r="A51" s="75">
        <v>41</v>
      </c>
      <c r="B51" s="46">
        <f t="shared" ca="1" si="3"/>
        <v>186.48661208255578</v>
      </c>
      <c r="C51" s="47">
        <f t="shared" si="9"/>
        <v>0.28599999999999998</v>
      </c>
      <c r="D51" s="85">
        <f t="shared" si="10"/>
        <v>0.1045</v>
      </c>
      <c r="Q51">
        <v>35</v>
      </c>
      <c r="R51" s="71">
        <v>108.60433589848088</v>
      </c>
      <c r="S51" s="44">
        <v>117.56097927310798</v>
      </c>
      <c r="T51" s="44">
        <v>121.1474758237626</v>
      </c>
      <c r="U51" s="44">
        <v>144.81014975349416</v>
      </c>
      <c r="V51" s="44">
        <v>168.83870552750756</v>
      </c>
      <c r="W51" s="72">
        <v>162.0295209565133</v>
      </c>
    </row>
    <row r="52" spans="1:23" x14ac:dyDescent="0.25">
      <c r="A52" s="75">
        <v>42</v>
      </c>
      <c r="B52" s="46">
        <f t="shared" ca="1" si="3"/>
        <v>178.4585923211628</v>
      </c>
      <c r="C52" s="47">
        <f t="shared" si="9"/>
        <v>0.28599999999999998</v>
      </c>
      <c r="D52" s="85">
        <f t="shared" si="10"/>
        <v>0.1045</v>
      </c>
      <c r="Q52">
        <v>36</v>
      </c>
      <c r="R52" s="71">
        <v>108.88320569179351</v>
      </c>
      <c r="S52" s="44">
        <v>115.95776532690826</v>
      </c>
      <c r="T52" s="44">
        <v>124.26828686437148</v>
      </c>
      <c r="U52" s="44">
        <v>130.98244968360831</v>
      </c>
      <c r="V52" s="44">
        <v>159.28826161124491</v>
      </c>
      <c r="W52" s="72">
        <v>164.45203435380461</v>
      </c>
    </row>
    <row r="53" spans="1:23" x14ac:dyDescent="0.25">
      <c r="A53" s="75">
        <v>43</v>
      </c>
      <c r="B53" s="46">
        <f t="shared" ca="1" si="3"/>
        <v>176.60676958817569</v>
      </c>
      <c r="C53" s="47">
        <f t="shared" si="9"/>
        <v>0.28599999999999998</v>
      </c>
      <c r="D53" s="85">
        <f t="shared" si="10"/>
        <v>0.1045</v>
      </c>
      <c r="Q53">
        <v>37</v>
      </c>
      <c r="R53" s="71">
        <v>105.30919522409935</v>
      </c>
      <c r="S53" s="44">
        <v>101.73448966101866</v>
      </c>
      <c r="T53" s="44">
        <v>116.61273665025088</v>
      </c>
      <c r="U53" s="44">
        <v>128.53895636955212</v>
      </c>
      <c r="V53" s="44">
        <v>144.84040927820678</v>
      </c>
      <c r="W53" s="72">
        <v>149.17205932351828</v>
      </c>
    </row>
    <row r="54" spans="1:23" x14ac:dyDescent="0.25">
      <c r="A54" s="75">
        <v>44</v>
      </c>
      <c r="B54" s="46">
        <f t="shared" ca="1" si="3"/>
        <v>170.39849085190144</v>
      </c>
      <c r="C54" s="47">
        <f t="shared" si="9"/>
        <v>0.28599999999999998</v>
      </c>
      <c r="D54" s="85">
        <f t="shared" si="10"/>
        <v>0.1045</v>
      </c>
      <c r="Q54">
        <v>38</v>
      </c>
      <c r="R54" s="71">
        <v>109.63295525503719</v>
      </c>
      <c r="S54" s="44">
        <v>106.97533478673209</v>
      </c>
      <c r="T54" s="44">
        <v>107.87908580458512</v>
      </c>
      <c r="U54" s="44">
        <v>106.11458091831435</v>
      </c>
      <c r="V54" s="44">
        <v>111.75058377590094</v>
      </c>
      <c r="W54" s="72">
        <v>136.67477052094173</v>
      </c>
    </row>
    <row r="55" spans="1:23" x14ac:dyDescent="0.25">
      <c r="A55" s="75">
        <v>45</v>
      </c>
      <c r="B55" s="46">
        <f t="shared" ca="1" si="3"/>
        <v>174.11597050360331</v>
      </c>
      <c r="C55" s="47">
        <f t="shared" si="9"/>
        <v>0.28599999999999998</v>
      </c>
      <c r="D55" s="85">
        <f t="shared" si="10"/>
        <v>0.1045</v>
      </c>
      <c r="Q55">
        <v>39</v>
      </c>
      <c r="R55" s="71">
        <v>112.88250288901997</v>
      </c>
      <c r="S55" s="44">
        <v>120.70078546824448</v>
      </c>
      <c r="T55" s="44">
        <v>133.00236253475245</v>
      </c>
      <c r="U55" s="44">
        <v>151.68181861995288</v>
      </c>
      <c r="V55" s="44">
        <v>178.54095373760578</v>
      </c>
      <c r="W55" s="72">
        <v>184.62629121656093</v>
      </c>
    </row>
    <row r="56" spans="1:23" x14ac:dyDescent="0.25">
      <c r="A56" s="75">
        <v>46</v>
      </c>
      <c r="B56" s="46">
        <f t="shared" ca="1" si="3"/>
        <v>179.92909579030726</v>
      </c>
      <c r="C56" s="47">
        <f t="shared" si="9"/>
        <v>0.28599999999999998</v>
      </c>
      <c r="D56" s="85">
        <f t="shared" si="10"/>
        <v>0.1045</v>
      </c>
      <c r="Q56">
        <v>40</v>
      </c>
      <c r="R56" s="71">
        <v>105.15512104641699</v>
      </c>
      <c r="S56" s="44">
        <v>111.66800091313742</v>
      </c>
      <c r="T56" s="44">
        <v>111.03752924358861</v>
      </c>
      <c r="U56" s="44">
        <v>113.6013687602107</v>
      </c>
      <c r="V56" s="44">
        <v>126.07060256829391</v>
      </c>
      <c r="W56" s="72">
        <v>144.26276046963545</v>
      </c>
    </row>
    <row r="57" spans="1:23" x14ac:dyDescent="0.25">
      <c r="A57" s="75">
        <v>47</v>
      </c>
      <c r="B57" s="46">
        <f t="shared" ca="1" si="3"/>
        <v>180.61237850611772</v>
      </c>
      <c r="C57" s="47">
        <f t="shared" si="9"/>
        <v>0.28599999999999998</v>
      </c>
      <c r="D57" s="85">
        <f t="shared" si="10"/>
        <v>0.1045</v>
      </c>
      <c r="Q57">
        <v>41</v>
      </c>
      <c r="R57" s="71">
        <v>107.21235286672081</v>
      </c>
      <c r="S57" s="44">
        <v>99.12549396292529</v>
      </c>
      <c r="T57" s="44">
        <v>112.68562326917471</v>
      </c>
      <c r="U57" s="44">
        <v>115.82027534458021</v>
      </c>
      <c r="V57" s="44">
        <v>133.54071953825076</v>
      </c>
      <c r="W57" s="72">
        <v>154.80295428151615</v>
      </c>
    </row>
    <row r="58" spans="1:23" x14ac:dyDescent="0.25">
      <c r="A58" s="75">
        <v>48</v>
      </c>
      <c r="B58" s="46">
        <f t="shared" ca="1" si="3"/>
        <v>174.1945916156611</v>
      </c>
      <c r="C58" s="47">
        <f>$H$14</f>
        <v>0.27560000000000001</v>
      </c>
      <c r="D58" s="85">
        <f>$I$14</f>
        <v>5.9900000000000002E-2</v>
      </c>
      <c r="Q58">
        <v>42</v>
      </c>
      <c r="R58" s="71">
        <v>108.88847294367284</v>
      </c>
      <c r="S58" s="44">
        <v>114.72495839735343</v>
      </c>
      <c r="T58" s="44">
        <v>124.45021655573555</v>
      </c>
      <c r="U58" s="44">
        <v>138.01537068572117</v>
      </c>
      <c r="V58" s="44">
        <v>180.27888007415436</v>
      </c>
      <c r="W58" s="72">
        <v>201.09657690748338</v>
      </c>
    </row>
    <row r="59" spans="1:23" x14ac:dyDescent="0.25">
      <c r="A59" s="75">
        <v>49</v>
      </c>
      <c r="B59" s="46">
        <f t="shared" ca="1" si="3"/>
        <v>181.66841960573015</v>
      </c>
      <c r="C59" s="47">
        <f t="shared" ref="C59:C69" si="11">$H$14</f>
        <v>0.27560000000000001</v>
      </c>
      <c r="D59" s="85">
        <f t="shared" ref="D59:D69" si="12">$I$14</f>
        <v>5.9900000000000002E-2</v>
      </c>
      <c r="Q59">
        <v>43</v>
      </c>
      <c r="R59" s="71">
        <v>102.80721129599173</v>
      </c>
      <c r="S59" s="44">
        <v>106.74586956199623</v>
      </c>
      <c r="T59" s="44">
        <v>95.251350638282005</v>
      </c>
      <c r="U59" s="44">
        <v>86.856746837808259</v>
      </c>
      <c r="V59" s="44">
        <v>90.822843731555082</v>
      </c>
      <c r="W59" s="72">
        <v>95.475955525983139</v>
      </c>
    </row>
    <row r="60" spans="1:23" x14ac:dyDescent="0.25">
      <c r="A60" s="75">
        <v>50</v>
      </c>
      <c r="B60" s="46">
        <f t="shared" ca="1" si="3"/>
        <v>184.31186875480216</v>
      </c>
      <c r="C60" s="47">
        <f t="shared" si="11"/>
        <v>0.27560000000000001</v>
      </c>
      <c r="D60" s="85">
        <f t="shared" si="12"/>
        <v>5.9900000000000002E-2</v>
      </c>
      <c r="Q60">
        <v>44</v>
      </c>
      <c r="R60" s="71">
        <v>112.04264036480106</v>
      </c>
      <c r="S60" s="44">
        <v>135.10300329617849</v>
      </c>
      <c r="T60" s="44">
        <v>133.11388849956137</v>
      </c>
      <c r="U60" s="44">
        <v>130.17613142708703</v>
      </c>
      <c r="V60" s="44">
        <v>144.02207961869732</v>
      </c>
      <c r="W60" s="72">
        <v>142.16928615225811</v>
      </c>
    </row>
    <row r="61" spans="1:23" x14ac:dyDescent="0.25">
      <c r="A61" s="75">
        <v>51</v>
      </c>
      <c r="B61" s="46">
        <f t="shared" ca="1" si="3"/>
        <v>181.63666454684079</v>
      </c>
      <c r="C61" s="47">
        <f t="shared" si="11"/>
        <v>0.27560000000000001</v>
      </c>
      <c r="D61" s="85">
        <f t="shared" si="12"/>
        <v>5.9900000000000002E-2</v>
      </c>
      <c r="Q61">
        <v>45</v>
      </c>
      <c r="R61" s="71">
        <v>109.07114040483417</v>
      </c>
      <c r="S61" s="44">
        <v>116.79275894348923</v>
      </c>
      <c r="T61" s="44">
        <v>101.51775785842341</v>
      </c>
      <c r="U61" s="44">
        <v>106.350448063371</v>
      </c>
      <c r="V61" s="44">
        <v>121.05872590776941</v>
      </c>
      <c r="W61" s="72">
        <v>128.87627343749341</v>
      </c>
    </row>
    <row r="62" spans="1:23" x14ac:dyDescent="0.25">
      <c r="A62" s="75">
        <v>52</v>
      </c>
      <c r="B62" s="46">
        <f t="shared" ca="1" si="3"/>
        <v>182.76253435607282</v>
      </c>
      <c r="C62" s="47">
        <f t="shared" si="11"/>
        <v>0.27560000000000001</v>
      </c>
      <c r="D62" s="85">
        <f t="shared" si="12"/>
        <v>5.9900000000000002E-2</v>
      </c>
      <c r="Q62">
        <v>46</v>
      </c>
      <c r="R62" s="71">
        <v>110.61766315769712</v>
      </c>
      <c r="S62" s="44">
        <v>113.02547613251043</v>
      </c>
      <c r="T62" s="44">
        <v>119.77911628135944</v>
      </c>
      <c r="U62" s="44">
        <v>132.58117444361881</v>
      </c>
      <c r="V62" s="44">
        <v>134.88436865538995</v>
      </c>
      <c r="W62" s="72">
        <v>125.62438891520767</v>
      </c>
    </row>
    <row r="63" spans="1:23" x14ac:dyDescent="0.25">
      <c r="A63" s="75">
        <v>53</v>
      </c>
      <c r="B63" s="46">
        <f t="shared" ca="1" si="3"/>
        <v>183.09782518561872</v>
      </c>
      <c r="C63" s="47">
        <f t="shared" si="11"/>
        <v>0.27560000000000001</v>
      </c>
      <c r="D63" s="85">
        <f t="shared" si="12"/>
        <v>5.9900000000000002E-2</v>
      </c>
      <c r="Q63">
        <v>47</v>
      </c>
      <c r="R63" s="71">
        <v>110.28159185959953</v>
      </c>
      <c r="S63" s="44">
        <v>111.96580069226516</v>
      </c>
      <c r="T63" s="44">
        <v>127.6802939929905</v>
      </c>
      <c r="U63" s="44">
        <v>127.96179999206097</v>
      </c>
      <c r="V63" s="44">
        <v>152.24385578202225</v>
      </c>
      <c r="W63" s="72">
        <v>162.38643566972851</v>
      </c>
    </row>
    <row r="64" spans="1:23" x14ac:dyDescent="0.25">
      <c r="A64" s="75">
        <v>54</v>
      </c>
      <c r="B64" s="46">
        <f t="shared" ca="1" si="3"/>
        <v>187.46185114009174</v>
      </c>
      <c r="C64" s="47">
        <f t="shared" si="11"/>
        <v>0.27560000000000001</v>
      </c>
      <c r="D64" s="85">
        <f t="shared" si="12"/>
        <v>5.9900000000000002E-2</v>
      </c>
      <c r="Q64">
        <v>48</v>
      </c>
      <c r="R64" s="71">
        <v>113.41296211084983</v>
      </c>
      <c r="S64" s="44">
        <v>113.79151782405295</v>
      </c>
      <c r="T64" s="44">
        <v>131.23282370611133</v>
      </c>
      <c r="U64" s="44">
        <v>123.55553908140072</v>
      </c>
      <c r="V64" s="44">
        <v>128.10137487229719</v>
      </c>
      <c r="W64" s="72">
        <v>134.18099215963042</v>
      </c>
    </row>
    <row r="65" spans="1:23" x14ac:dyDescent="0.25">
      <c r="A65" s="75">
        <v>55</v>
      </c>
      <c r="B65" s="46">
        <f t="shared" ca="1" si="3"/>
        <v>189.1637879552886</v>
      </c>
      <c r="C65" s="47">
        <f t="shared" si="11"/>
        <v>0.27560000000000001</v>
      </c>
      <c r="D65" s="85">
        <f t="shared" si="12"/>
        <v>5.9900000000000002E-2</v>
      </c>
      <c r="Q65">
        <v>49</v>
      </c>
      <c r="R65" s="71">
        <v>112.16719905782202</v>
      </c>
      <c r="S65" s="44">
        <v>121.97130904487251</v>
      </c>
      <c r="T65" s="44">
        <v>132.52793346643318</v>
      </c>
      <c r="U65" s="44">
        <v>139.9744628593491</v>
      </c>
      <c r="V65" s="44">
        <v>143.56502540601443</v>
      </c>
      <c r="W65" s="72">
        <v>153.45926329169421</v>
      </c>
    </row>
    <row r="66" spans="1:23" x14ac:dyDescent="0.25">
      <c r="A66" s="75">
        <v>56</v>
      </c>
      <c r="B66" s="46">
        <f t="shared" ca="1" si="3"/>
        <v>187.57309184127942</v>
      </c>
      <c r="C66" s="47">
        <f t="shared" si="11"/>
        <v>0.27560000000000001</v>
      </c>
      <c r="D66" s="85">
        <f t="shared" si="12"/>
        <v>5.9900000000000002E-2</v>
      </c>
      <c r="Q66">
        <v>50</v>
      </c>
      <c r="R66" s="71">
        <v>109.52673565914624</v>
      </c>
      <c r="S66" s="44">
        <v>103.02514755546083</v>
      </c>
      <c r="T66" s="44">
        <v>108.12364060021267</v>
      </c>
      <c r="U66" s="44">
        <v>98.86555774493911</v>
      </c>
      <c r="V66" s="44">
        <v>105.06800846059619</v>
      </c>
      <c r="W66" s="72">
        <v>102.2763017354922</v>
      </c>
    </row>
    <row r="67" spans="1:23" x14ac:dyDescent="0.25">
      <c r="A67" s="75">
        <v>57</v>
      </c>
      <c r="B67" s="46">
        <f t="shared" ca="1" si="3"/>
        <v>183.6506655371295</v>
      </c>
      <c r="C67" s="47">
        <f t="shared" si="11"/>
        <v>0.27560000000000001</v>
      </c>
      <c r="D67" s="85">
        <f t="shared" si="12"/>
        <v>5.9900000000000002E-2</v>
      </c>
      <c r="Q67">
        <v>51</v>
      </c>
      <c r="R67" s="71">
        <v>110.09271474215444</v>
      </c>
      <c r="S67" s="44">
        <v>127.43605453843013</v>
      </c>
      <c r="T67" s="44">
        <v>134.56639323227338</v>
      </c>
      <c r="U67" s="44">
        <v>136.90369675336044</v>
      </c>
      <c r="V67" s="44">
        <v>158.32254964708511</v>
      </c>
      <c r="W67" s="72">
        <v>164.02558811982095</v>
      </c>
    </row>
    <row r="68" spans="1:23" x14ac:dyDescent="0.25">
      <c r="A68" s="75">
        <v>58</v>
      </c>
      <c r="B68" s="46">
        <f t="shared" ca="1" si="3"/>
        <v>187.41966074749274</v>
      </c>
      <c r="C68" s="47">
        <f t="shared" si="11"/>
        <v>0.27560000000000001</v>
      </c>
      <c r="D68" s="85">
        <f t="shared" si="12"/>
        <v>5.9900000000000002E-2</v>
      </c>
      <c r="Q68">
        <v>52</v>
      </c>
      <c r="R68" s="71">
        <v>106.0976543334064</v>
      </c>
      <c r="S68" s="44">
        <v>97.552497652236298</v>
      </c>
      <c r="T68" s="44">
        <v>94.59345016342192</v>
      </c>
      <c r="U68" s="44">
        <v>118.40401795589462</v>
      </c>
      <c r="V68" s="44">
        <v>136.31760293125552</v>
      </c>
      <c r="W68" s="72">
        <v>140.99313444061411</v>
      </c>
    </row>
    <row r="69" spans="1:23" x14ac:dyDescent="0.25">
      <c r="A69" s="75">
        <v>59</v>
      </c>
      <c r="B69" s="46">
        <f t="shared" ca="1" si="3"/>
        <v>191.40945186340747</v>
      </c>
      <c r="C69" s="47">
        <f t="shared" si="11"/>
        <v>0.27560000000000001</v>
      </c>
      <c r="D69" s="85">
        <f t="shared" si="12"/>
        <v>5.9900000000000002E-2</v>
      </c>
      <c r="Q69">
        <v>53</v>
      </c>
      <c r="R69" s="71">
        <v>109.12819255875981</v>
      </c>
      <c r="S69" s="44">
        <v>105.60511538364578</v>
      </c>
      <c r="T69" s="44">
        <v>98.647243834637962</v>
      </c>
      <c r="U69" s="44">
        <v>106.10316758619886</v>
      </c>
      <c r="V69" s="44">
        <v>122.10624667340639</v>
      </c>
      <c r="W69" s="72">
        <v>124.87130986667677</v>
      </c>
    </row>
    <row r="70" spans="1:23" x14ac:dyDescent="0.25">
      <c r="A70" s="75">
        <v>60</v>
      </c>
      <c r="B70" s="46">
        <f t="shared" ca="1" si="3"/>
        <v>192.89166227985999</v>
      </c>
      <c r="C70" s="75"/>
      <c r="D70" s="75"/>
      <c r="Q70">
        <v>54</v>
      </c>
      <c r="R70" s="71">
        <v>104.94054886329397</v>
      </c>
      <c r="S70" s="44">
        <v>111.40700433220429</v>
      </c>
      <c r="T70" s="44">
        <v>123.39511678943842</v>
      </c>
      <c r="U70" s="44">
        <v>120.09525891979618</v>
      </c>
      <c r="V70" s="44">
        <v>145.89701718849687</v>
      </c>
      <c r="W70" s="72">
        <v>136.81146894213029</v>
      </c>
    </row>
    <row r="71" spans="1:23" x14ac:dyDescent="0.25">
      <c r="Q71">
        <v>55</v>
      </c>
      <c r="R71" s="71">
        <v>107.09523236977945</v>
      </c>
      <c r="S71" s="44">
        <v>99.696422631277443</v>
      </c>
      <c r="T71" s="44">
        <v>112.58084945209062</v>
      </c>
      <c r="U71" s="44">
        <v>125.44840077150647</v>
      </c>
      <c r="V71" s="44">
        <v>145.99768453138452</v>
      </c>
      <c r="W71" s="72">
        <v>182.39732780289978</v>
      </c>
    </row>
    <row r="72" spans="1:23" x14ac:dyDescent="0.25">
      <c r="Q72">
        <v>56</v>
      </c>
      <c r="R72" s="71">
        <v>108.48091858699333</v>
      </c>
      <c r="S72" s="44">
        <v>113.78548283065591</v>
      </c>
      <c r="T72" s="44">
        <v>131.33369332039365</v>
      </c>
      <c r="U72" s="44">
        <v>129.47689473282051</v>
      </c>
      <c r="V72" s="44">
        <v>143.14971693276564</v>
      </c>
      <c r="W72" s="72">
        <v>145.27904709429859</v>
      </c>
    </row>
    <row r="73" spans="1:23" x14ac:dyDescent="0.25">
      <c r="Q73">
        <v>57</v>
      </c>
      <c r="R73" s="71">
        <v>104.33303840795548</v>
      </c>
      <c r="S73" s="44">
        <v>117.80734910965295</v>
      </c>
      <c r="T73" s="44">
        <v>137.98539497704792</v>
      </c>
      <c r="U73" s="44">
        <v>141.81824008076919</v>
      </c>
      <c r="V73" s="44">
        <v>148.33699622442671</v>
      </c>
      <c r="W73" s="72">
        <v>145.91880073473726</v>
      </c>
    </row>
    <row r="74" spans="1:23" x14ac:dyDescent="0.25">
      <c r="Q74">
        <v>58</v>
      </c>
      <c r="R74" s="71">
        <v>108.96462678903097</v>
      </c>
      <c r="S74" s="44">
        <v>117.85034205614119</v>
      </c>
      <c r="T74" s="44">
        <v>137.01274472890421</v>
      </c>
      <c r="U74" s="44">
        <v>142.7970377500497</v>
      </c>
      <c r="V74" s="44">
        <v>150.8510165114827</v>
      </c>
      <c r="W74" s="72">
        <v>159.81874954857966</v>
      </c>
    </row>
    <row r="75" spans="1:23" x14ac:dyDescent="0.25">
      <c r="Q75">
        <v>59</v>
      </c>
      <c r="R75" s="71">
        <v>106.558307201825</v>
      </c>
      <c r="S75" s="44">
        <v>98.723631243566061</v>
      </c>
      <c r="T75" s="44">
        <v>103.96799366640944</v>
      </c>
      <c r="U75" s="44">
        <v>92.187185230755347</v>
      </c>
      <c r="V75" s="44">
        <v>107.57031406651457</v>
      </c>
      <c r="W75" s="72">
        <v>109.84258340993574</v>
      </c>
    </row>
    <row r="76" spans="1:23" x14ac:dyDescent="0.25">
      <c r="Q76">
        <v>60</v>
      </c>
      <c r="R76" s="71">
        <v>106.94654267988547</v>
      </c>
      <c r="S76" s="44">
        <v>112.15479355982305</v>
      </c>
      <c r="T76" s="44">
        <v>134.06283033877824</v>
      </c>
      <c r="U76" s="44">
        <v>149.20089847529965</v>
      </c>
      <c r="V76" s="44">
        <v>176.46963988629682</v>
      </c>
      <c r="W76" s="72">
        <v>203.0882621057234</v>
      </c>
    </row>
    <row r="77" spans="1:23" x14ac:dyDescent="0.25">
      <c r="Q77">
        <v>61</v>
      </c>
      <c r="R77" s="71">
        <v>111.66371092031659</v>
      </c>
      <c r="S77" s="44">
        <v>106.5397270370806</v>
      </c>
      <c r="T77" s="44">
        <v>114.46178002646198</v>
      </c>
      <c r="U77" s="44">
        <v>139.13139432662769</v>
      </c>
      <c r="V77" s="44">
        <v>149.09154659783715</v>
      </c>
      <c r="W77" s="72">
        <v>143.63608341762722</v>
      </c>
    </row>
    <row r="78" spans="1:23" x14ac:dyDescent="0.25">
      <c r="Q78">
        <v>62</v>
      </c>
      <c r="R78" s="71">
        <v>106.83398959336989</v>
      </c>
      <c r="S78" s="44">
        <v>114.25283157056076</v>
      </c>
      <c r="T78" s="44">
        <v>127.72470495117358</v>
      </c>
      <c r="U78" s="44">
        <v>128.87592053078492</v>
      </c>
      <c r="V78" s="44">
        <v>157.57041739333155</v>
      </c>
      <c r="W78" s="72">
        <v>195.21823205493308</v>
      </c>
    </row>
    <row r="79" spans="1:23" x14ac:dyDescent="0.25">
      <c r="Q79">
        <v>63</v>
      </c>
      <c r="R79" s="71">
        <v>104.90483185855722</v>
      </c>
      <c r="S79" s="44">
        <v>98.961564338345326</v>
      </c>
      <c r="T79" s="44">
        <v>97.020697619676923</v>
      </c>
      <c r="U79" s="44">
        <v>118.57235785693861</v>
      </c>
      <c r="V79" s="44">
        <v>116.81273481302837</v>
      </c>
      <c r="W79" s="72">
        <v>135.42716862691427</v>
      </c>
    </row>
    <row r="80" spans="1:23" x14ac:dyDescent="0.25">
      <c r="Q80">
        <v>64</v>
      </c>
      <c r="R80" s="71">
        <v>105.17412126919501</v>
      </c>
      <c r="S80" s="44">
        <v>112.67396472673451</v>
      </c>
      <c r="T80" s="44">
        <v>116.40709678247811</v>
      </c>
      <c r="U80" s="44">
        <v>140.46659222814313</v>
      </c>
      <c r="V80" s="44">
        <v>164.9914466620564</v>
      </c>
      <c r="W80" s="72">
        <v>192.67874252103456</v>
      </c>
    </row>
    <row r="81" spans="17:23" x14ac:dyDescent="0.25">
      <c r="Q81">
        <v>65</v>
      </c>
      <c r="R81" s="71">
        <v>109.11170425160248</v>
      </c>
      <c r="S81" s="44">
        <v>107.05338937703708</v>
      </c>
      <c r="T81" s="44">
        <v>107.30687409888338</v>
      </c>
      <c r="U81" s="44">
        <v>97.712062957162985</v>
      </c>
      <c r="V81" s="44">
        <v>113.05221434850178</v>
      </c>
      <c r="W81" s="72">
        <v>136.64190740528613</v>
      </c>
    </row>
    <row r="82" spans="17:23" x14ac:dyDescent="0.25">
      <c r="Q82">
        <v>66</v>
      </c>
      <c r="R82" s="71">
        <v>110.93174364713154</v>
      </c>
      <c r="S82" s="44">
        <v>125.52006038010947</v>
      </c>
      <c r="T82" s="44">
        <v>140.08904203927617</v>
      </c>
      <c r="U82" s="44">
        <v>134.32156865524757</v>
      </c>
      <c r="V82" s="44">
        <v>161.70349032134141</v>
      </c>
      <c r="W82" s="72">
        <v>176.07906482957432</v>
      </c>
    </row>
    <row r="83" spans="17:23" x14ac:dyDescent="0.25">
      <c r="Q83">
        <v>67</v>
      </c>
      <c r="R83" s="71">
        <v>111.01186333084924</v>
      </c>
      <c r="S83" s="44">
        <v>117.59850279200964</v>
      </c>
      <c r="T83" s="44">
        <v>126.73321561106513</v>
      </c>
      <c r="U83" s="44">
        <v>142.74241016924921</v>
      </c>
      <c r="V83" s="44">
        <v>153.60982532750643</v>
      </c>
      <c r="W83" s="72">
        <v>163.17895057667897</v>
      </c>
    </row>
    <row r="84" spans="17:23" x14ac:dyDescent="0.25">
      <c r="Q84">
        <v>68</v>
      </c>
      <c r="R84" s="71">
        <v>111.20292397585619</v>
      </c>
      <c r="S84" s="44">
        <v>130.25847153193399</v>
      </c>
      <c r="T84" s="44">
        <v>136.79667075749546</v>
      </c>
      <c r="U84" s="44">
        <v>136.77355851732511</v>
      </c>
      <c r="V84" s="44">
        <v>140.95207344086774</v>
      </c>
      <c r="W84" s="72">
        <v>141.54977933058402</v>
      </c>
    </row>
    <row r="85" spans="17:23" x14ac:dyDescent="0.25">
      <c r="Q85">
        <v>69</v>
      </c>
      <c r="R85" s="71">
        <v>106.87966641870911</v>
      </c>
      <c r="S85" s="44">
        <v>105.86739204130521</v>
      </c>
      <c r="T85" s="44">
        <v>125.8778382366735</v>
      </c>
      <c r="U85" s="44">
        <v>157.71168459977918</v>
      </c>
      <c r="V85" s="44">
        <v>200.48144188875133</v>
      </c>
      <c r="W85" s="72">
        <v>202.38725469818397</v>
      </c>
    </row>
    <row r="86" spans="17:23" x14ac:dyDescent="0.25">
      <c r="Q86">
        <v>70</v>
      </c>
      <c r="R86" s="71">
        <v>108.75958939197977</v>
      </c>
      <c r="S86" s="44">
        <v>130.83545772337902</v>
      </c>
      <c r="T86" s="44">
        <v>126.87264584266012</v>
      </c>
      <c r="U86" s="44">
        <v>130.90621832755249</v>
      </c>
      <c r="V86" s="44">
        <v>138.77540851022627</v>
      </c>
      <c r="W86" s="72">
        <v>141.09090211501669</v>
      </c>
    </row>
    <row r="87" spans="17:23" x14ac:dyDescent="0.25">
      <c r="Q87">
        <v>71</v>
      </c>
      <c r="R87" s="71">
        <v>104.63824609740064</v>
      </c>
      <c r="S87" s="44">
        <v>100.64976276244691</v>
      </c>
      <c r="T87" s="44">
        <v>94.278198970710505</v>
      </c>
      <c r="U87" s="44">
        <v>100.89269252571677</v>
      </c>
      <c r="V87" s="44">
        <v>113.25393742751031</v>
      </c>
      <c r="W87" s="72">
        <v>121.28798653775559</v>
      </c>
    </row>
    <row r="88" spans="17:23" x14ac:dyDescent="0.25">
      <c r="Q88">
        <v>72</v>
      </c>
      <c r="R88" s="71">
        <v>108.20127073870276</v>
      </c>
      <c r="S88" s="44">
        <v>111.27722214149753</v>
      </c>
      <c r="T88" s="44">
        <v>135.05741090970758</v>
      </c>
      <c r="U88" s="44">
        <v>133.84879939966774</v>
      </c>
      <c r="V88" s="44">
        <v>148.02483460040742</v>
      </c>
      <c r="W88" s="72">
        <v>164.09045190858657</v>
      </c>
    </row>
    <row r="89" spans="17:23" x14ac:dyDescent="0.25">
      <c r="Q89">
        <v>73</v>
      </c>
      <c r="R89" s="71">
        <v>103.66410847401175</v>
      </c>
      <c r="S89" s="44">
        <v>116.22650900618923</v>
      </c>
      <c r="T89" s="44">
        <v>137.54822390086696</v>
      </c>
      <c r="U89" s="44">
        <v>167.96786295721998</v>
      </c>
      <c r="V89" s="44">
        <v>173.63440315404117</v>
      </c>
      <c r="W89" s="72">
        <v>188.53928142138554</v>
      </c>
    </row>
    <row r="90" spans="17:23" x14ac:dyDescent="0.25">
      <c r="Q90">
        <v>74</v>
      </c>
      <c r="R90" s="71">
        <v>109.14489868534608</v>
      </c>
      <c r="S90" s="44">
        <v>104.88894729840364</v>
      </c>
      <c r="T90" s="44">
        <v>111.13687423702112</v>
      </c>
      <c r="U90" s="44">
        <v>104.15799583172618</v>
      </c>
      <c r="V90" s="44">
        <v>106.47570906760082</v>
      </c>
      <c r="W90" s="72">
        <v>113.71229204363897</v>
      </c>
    </row>
    <row r="91" spans="17:23" x14ac:dyDescent="0.25">
      <c r="Q91">
        <v>75</v>
      </c>
      <c r="R91" s="71">
        <v>108.47304630125969</v>
      </c>
      <c r="S91" s="44">
        <v>97.264791906463302</v>
      </c>
      <c r="T91" s="44">
        <v>94.17744768484188</v>
      </c>
      <c r="U91" s="44">
        <v>114.25813530572896</v>
      </c>
      <c r="V91" s="44">
        <v>123.6944742148866</v>
      </c>
      <c r="W91" s="72">
        <v>131.96974055088333</v>
      </c>
    </row>
    <row r="92" spans="17:23" x14ac:dyDescent="0.25">
      <c r="Q92">
        <v>76</v>
      </c>
      <c r="R92" s="71">
        <v>103.81922268575531</v>
      </c>
      <c r="S92" s="44">
        <v>100.15684465980208</v>
      </c>
      <c r="T92" s="44">
        <v>99.395463941013162</v>
      </c>
      <c r="U92" s="44">
        <v>102.80073223112723</v>
      </c>
      <c r="V92" s="44">
        <v>121.98623218605125</v>
      </c>
      <c r="W92" s="72">
        <v>133.66214031268814</v>
      </c>
    </row>
    <row r="93" spans="17:23" x14ac:dyDescent="0.25">
      <c r="Q93">
        <v>77</v>
      </c>
      <c r="R93" s="71">
        <v>109.00241688953794</v>
      </c>
      <c r="S93" s="44">
        <v>118.15001233726946</v>
      </c>
      <c r="T93" s="44">
        <v>126.29722366098561</v>
      </c>
      <c r="U93" s="44">
        <v>138.15079769697792</v>
      </c>
      <c r="V93" s="44">
        <v>146.6930829283074</v>
      </c>
      <c r="W93" s="72">
        <v>154.4610293031061</v>
      </c>
    </row>
    <row r="94" spans="17:23" x14ac:dyDescent="0.25">
      <c r="Q94">
        <v>78</v>
      </c>
      <c r="R94" s="71">
        <v>105.57656116494961</v>
      </c>
      <c r="S94" s="44">
        <v>104.78345491460335</v>
      </c>
      <c r="T94" s="44">
        <v>103.95266602226448</v>
      </c>
      <c r="U94" s="44">
        <v>113.31772250059936</v>
      </c>
      <c r="V94" s="44">
        <v>117.75334580882998</v>
      </c>
      <c r="W94" s="72">
        <v>123.56677108255514</v>
      </c>
    </row>
    <row r="95" spans="17:23" x14ac:dyDescent="0.25">
      <c r="Q95">
        <v>79</v>
      </c>
      <c r="R95" s="71">
        <v>107.41980143622987</v>
      </c>
      <c r="S95" s="44">
        <v>115.04176627430877</v>
      </c>
      <c r="T95" s="44">
        <v>112.77010643167029</v>
      </c>
      <c r="U95" s="44">
        <v>136.08838372120167</v>
      </c>
      <c r="V95" s="44">
        <v>165.07620780186915</v>
      </c>
      <c r="W95" s="72">
        <v>197.17395084137658</v>
      </c>
    </row>
    <row r="96" spans="17:23" x14ac:dyDescent="0.25">
      <c r="Q96">
        <v>80</v>
      </c>
      <c r="R96" s="71">
        <v>107.71780455725731</v>
      </c>
      <c r="S96" s="44">
        <v>114.00666565709203</v>
      </c>
      <c r="T96" s="44">
        <v>103.46222522889123</v>
      </c>
      <c r="U96" s="44">
        <v>91.201177342563469</v>
      </c>
      <c r="V96" s="44">
        <v>93.973711550932975</v>
      </c>
      <c r="W96" s="72">
        <v>82.571915181676601</v>
      </c>
    </row>
    <row r="97" spans="17:23" x14ac:dyDescent="0.25">
      <c r="Q97">
        <v>81</v>
      </c>
      <c r="R97" s="71">
        <v>107.3060788187758</v>
      </c>
      <c r="S97" s="44">
        <v>97.881951532234027</v>
      </c>
      <c r="T97" s="44">
        <v>94.779655189572665</v>
      </c>
      <c r="U97" s="44">
        <v>97.939925733575265</v>
      </c>
      <c r="V97" s="44">
        <v>110.70107991356119</v>
      </c>
      <c r="W97" s="72">
        <v>102.04686833648118</v>
      </c>
    </row>
    <row r="98" spans="17:23" x14ac:dyDescent="0.25">
      <c r="Q98">
        <v>82</v>
      </c>
      <c r="R98" s="71">
        <v>108.09774373262843</v>
      </c>
      <c r="S98" s="44">
        <v>113.59663237264918</v>
      </c>
      <c r="T98" s="44">
        <v>119.26113658773609</v>
      </c>
      <c r="U98" s="44">
        <v>148.30396273359543</v>
      </c>
      <c r="V98" s="44">
        <v>181.62675256315404</v>
      </c>
      <c r="W98" s="72">
        <v>187.37679103285356</v>
      </c>
    </row>
    <row r="99" spans="17:23" x14ac:dyDescent="0.25">
      <c r="Q99">
        <v>83</v>
      </c>
      <c r="R99" s="71">
        <v>115.60513943261473</v>
      </c>
      <c r="S99" s="44">
        <v>102.32979636505966</v>
      </c>
      <c r="T99" s="44">
        <v>123.86853462653595</v>
      </c>
      <c r="U99" s="44">
        <v>130.43004848786165</v>
      </c>
      <c r="V99" s="44">
        <v>148.58128582256998</v>
      </c>
      <c r="W99" s="72">
        <v>163.9920044240589</v>
      </c>
    </row>
    <row r="100" spans="17:23" x14ac:dyDescent="0.25">
      <c r="Q100">
        <v>84</v>
      </c>
      <c r="R100" s="71">
        <v>103.45702267849018</v>
      </c>
      <c r="S100" s="44">
        <v>119.2388753550609</v>
      </c>
      <c r="T100" s="44">
        <v>130.49345533388507</v>
      </c>
      <c r="U100" s="44">
        <v>144.75416306779292</v>
      </c>
      <c r="V100" s="44">
        <v>174.54424759016106</v>
      </c>
      <c r="W100" s="72">
        <v>175.4041577965711</v>
      </c>
    </row>
    <row r="101" spans="17:23" x14ac:dyDescent="0.25">
      <c r="Q101">
        <v>85</v>
      </c>
      <c r="R101" s="71">
        <v>107.20145121575648</v>
      </c>
      <c r="S101" s="44">
        <v>92.347983661174325</v>
      </c>
      <c r="T101" s="44">
        <v>111.88049847764125</v>
      </c>
      <c r="U101" s="44">
        <v>114.36116782377464</v>
      </c>
      <c r="V101" s="44">
        <v>121.17509769444399</v>
      </c>
      <c r="W101" s="72">
        <v>125.7371723525924</v>
      </c>
    </row>
    <row r="102" spans="17:23" x14ac:dyDescent="0.25">
      <c r="Q102">
        <v>86</v>
      </c>
      <c r="R102" s="71">
        <v>108.79858819852856</v>
      </c>
      <c r="S102" s="44">
        <v>116.111141088214</v>
      </c>
      <c r="T102" s="44">
        <v>116.93883788119412</v>
      </c>
      <c r="U102" s="44">
        <v>120.17848101392943</v>
      </c>
      <c r="V102" s="44">
        <v>125.04640418235978</v>
      </c>
      <c r="W102" s="72">
        <v>132.18875008056744</v>
      </c>
    </row>
    <row r="103" spans="17:23" x14ac:dyDescent="0.25">
      <c r="Q103">
        <v>87</v>
      </c>
      <c r="R103" s="71">
        <v>111.08623565091233</v>
      </c>
      <c r="S103" s="44">
        <v>118.32562987843667</v>
      </c>
      <c r="T103" s="44">
        <v>142.18207754013295</v>
      </c>
      <c r="U103" s="44">
        <v>147.26236787277702</v>
      </c>
      <c r="V103" s="44">
        <v>150.54893350693507</v>
      </c>
      <c r="W103" s="72">
        <v>169.44759373754474</v>
      </c>
    </row>
    <row r="104" spans="17:23" x14ac:dyDescent="0.25">
      <c r="Q104">
        <v>88</v>
      </c>
      <c r="R104" s="71">
        <v>110.69143506079514</v>
      </c>
      <c r="S104" s="44">
        <v>114.02480327873086</v>
      </c>
      <c r="T104" s="44">
        <v>124.47980010189791</v>
      </c>
      <c r="U104" s="44">
        <v>123.64930292666432</v>
      </c>
      <c r="V104" s="44">
        <v>152.18710593960989</v>
      </c>
      <c r="W104" s="72">
        <v>160.67847429707047</v>
      </c>
    </row>
    <row r="105" spans="17:23" x14ac:dyDescent="0.25">
      <c r="Q105">
        <v>89</v>
      </c>
      <c r="R105" s="71">
        <v>113.04415029573808</v>
      </c>
      <c r="S105" s="44">
        <v>136.09171463194181</v>
      </c>
      <c r="T105" s="44">
        <v>153.21018899134694</v>
      </c>
      <c r="U105" s="44">
        <v>176.42259293592841</v>
      </c>
      <c r="V105" s="44">
        <v>227.3119768549449</v>
      </c>
      <c r="W105" s="72">
        <v>229.96259102540103</v>
      </c>
    </row>
    <row r="106" spans="17:23" x14ac:dyDescent="0.25">
      <c r="Q106">
        <v>90</v>
      </c>
      <c r="R106" s="71">
        <v>106.29372062595739</v>
      </c>
      <c r="S106" s="44">
        <v>103.45714193578</v>
      </c>
      <c r="T106" s="44">
        <v>110.78380893065028</v>
      </c>
      <c r="U106" s="44">
        <v>108.86175424449031</v>
      </c>
      <c r="V106" s="44">
        <v>132.70148456705149</v>
      </c>
      <c r="W106" s="72">
        <v>166.05099887219617</v>
      </c>
    </row>
    <row r="107" spans="17:23" x14ac:dyDescent="0.25">
      <c r="Q107">
        <v>91</v>
      </c>
      <c r="R107" s="71">
        <v>108.9348177144993</v>
      </c>
      <c r="S107" s="44">
        <v>107.94276316401205</v>
      </c>
      <c r="T107" s="44">
        <v>117.7360351477985</v>
      </c>
      <c r="U107" s="44">
        <v>112.96679028242876</v>
      </c>
      <c r="V107" s="44">
        <v>143.5044643008647</v>
      </c>
      <c r="W107" s="72">
        <v>150.24760618100333</v>
      </c>
    </row>
    <row r="108" spans="17:23" x14ac:dyDescent="0.25">
      <c r="Q108">
        <v>92</v>
      </c>
      <c r="R108" s="71">
        <v>106.06835109240969</v>
      </c>
      <c r="S108" s="44">
        <v>110.42919865341692</v>
      </c>
      <c r="T108" s="44">
        <v>119.83645280026867</v>
      </c>
      <c r="U108" s="44">
        <v>119.81988750221088</v>
      </c>
      <c r="V108" s="44">
        <v>130.5994289162241</v>
      </c>
      <c r="W108" s="72">
        <v>128.90389429681201</v>
      </c>
    </row>
    <row r="109" spans="17:23" x14ac:dyDescent="0.25">
      <c r="Q109">
        <v>93</v>
      </c>
      <c r="R109" s="71">
        <v>107.31444789638471</v>
      </c>
      <c r="S109" s="44">
        <v>115.09695055232065</v>
      </c>
      <c r="T109" s="44">
        <v>123.48884647429263</v>
      </c>
      <c r="U109" s="44">
        <v>151.95793452978924</v>
      </c>
      <c r="V109" s="44">
        <v>187.30553991277981</v>
      </c>
      <c r="W109" s="72">
        <v>188.87238721897319</v>
      </c>
    </row>
    <row r="110" spans="17:23" x14ac:dyDescent="0.25">
      <c r="Q110">
        <v>94</v>
      </c>
      <c r="R110" s="71">
        <v>107.46374783651163</v>
      </c>
      <c r="S110" s="44">
        <v>111.65667530153823</v>
      </c>
      <c r="T110" s="44">
        <v>124.95208042284931</v>
      </c>
      <c r="U110" s="44">
        <v>146.35389388807477</v>
      </c>
      <c r="V110" s="44">
        <v>184.68034402176673</v>
      </c>
      <c r="W110" s="72">
        <v>187.49451950991596</v>
      </c>
    </row>
    <row r="111" spans="17:23" x14ac:dyDescent="0.25">
      <c r="Q111">
        <v>95</v>
      </c>
      <c r="R111" s="71">
        <v>108.9764725871122</v>
      </c>
      <c r="S111" s="44">
        <v>123.5419136542058</v>
      </c>
      <c r="T111" s="44">
        <v>127.54642215553963</v>
      </c>
      <c r="U111" s="44">
        <v>138.73589334469264</v>
      </c>
      <c r="V111" s="44">
        <v>152.95599145687888</v>
      </c>
      <c r="W111" s="72">
        <v>183.18271895112136</v>
      </c>
    </row>
    <row r="112" spans="17:23" x14ac:dyDescent="0.25">
      <c r="Q112">
        <v>96</v>
      </c>
      <c r="R112" s="71">
        <v>109.00682958708053</v>
      </c>
      <c r="S112" s="44">
        <v>118.02966123256004</v>
      </c>
      <c r="T112" s="44">
        <v>121.5580476867309</v>
      </c>
      <c r="U112" s="44">
        <v>127.28315463182901</v>
      </c>
      <c r="V112" s="44">
        <v>145.12683987793045</v>
      </c>
      <c r="W112" s="72">
        <v>153.69035590507201</v>
      </c>
    </row>
    <row r="113" spans="17:23" x14ac:dyDescent="0.25">
      <c r="Q113">
        <v>97</v>
      </c>
      <c r="R113" s="71">
        <v>105.79308608967821</v>
      </c>
      <c r="S113" s="44">
        <v>134.39411673488269</v>
      </c>
      <c r="T113" s="44">
        <v>141.16882063394752</v>
      </c>
      <c r="U113" s="44">
        <v>145.65483940805831</v>
      </c>
      <c r="V113" s="44">
        <v>152.19065944021673</v>
      </c>
      <c r="W113" s="72">
        <v>156.9258146114766</v>
      </c>
    </row>
    <row r="114" spans="17:23" x14ac:dyDescent="0.25">
      <c r="Q114">
        <v>98</v>
      </c>
      <c r="R114" s="71">
        <v>107.22678447086189</v>
      </c>
      <c r="S114" s="44">
        <v>113.74507456725044</v>
      </c>
      <c r="T114" s="44">
        <v>97.742256715452456</v>
      </c>
      <c r="U114" s="44">
        <v>101.53528676527607</v>
      </c>
      <c r="V114" s="44">
        <v>121.06935632256315</v>
      </c>
      <c r="W114" s="72">
        <v>124.52683165974668</v>
      </c>
    </row>
    <row r="115" spans="17:23" x14ac:dyDescent="0.25">
      <c r="Q115">
        <v>99</v>
      </c>
      <c r="R115" s="71">
        <v>110.94500952782691</v>
      </c>
      <c r="S115" s="44">
        <v>106.76611243214636</v>
      </c>
      <c r="T115" s="44">
        <v>121.32630425991813</v>
      </c>
      <c r="U115" s="44">
        <v>144.70453113243201</v>
      </c>
      <c r="V115" s="44">
        <v>139.05797920702443</v>
      </c>
      <c r="W115" s="72">
        <v>140.30207278062485</v>
      </c>
    </row>
    <row r="116" spans="17:23" x14ac:dyDescent="0.25">
      <c r="Q116">
        <v>100</v>
      </c>
      <c r="R116" s="71">
        <v>102.98813356190811</v>
      </c>
      <c r="S116" s="44">
        <v>117.22837038850636</v>
      </c>
      <c r="T116" s="44">
        <v>115.39466172430195</v>
      </c>
      <c r="U116" s="44">
        <v>141.37894958551422</v>
      </c>
      <c r="V116" s="44">
        <v>151.87554377544873</v>
      </c>
      <c r="W116" s="72">
        <v>161.37096433239276</v>
      </c>
    </row>
    <row r="117" spans="17:23" x14ac:dyDescent="0.25">
      <c r="Q117">
        <v>101</v>
      </c>
      <c r="R117" s="71">
        <v>103.61523749747181</v>
      </c>
      <c r="S117" s="44">
        <v>107.650967102744</v>
      </c>
      <c r="T117" s="44">
        <v>111.39167112858496</v>
      </c>
      <c r="U117" s="44">
        <v>117.67497025633416</v>
      </c>
      <c r="V117" s="44">
        <v>133.14843554064441</v>
      </c>
      <c r="W117" s="72">
        <v>144.4417239204395</v>
      </c>
    </row>
    <row r="118" spans="17:23" x14ac:dyDescent="0.25">
      <c r="Q118">
        <v>102</v>
      </c>
      <c r="R118" s="71">
        <v>108.25933167128342</v>
      </c>
      <c r="S118" s="44">
        <v>112.3828709161329</v>
      </c>
      <c r="T118" s="44">
        <v>96.225458411314719</v>
      </c>
      <c r="U118" s="44">
        <v>91.491715051296922</v>
      </c>
      <c r="V118" s="44">
        <v>97.067529626361321</v>
      </c>
      <c r="W118" s="72">
        <v>101.85459975096674</v>
      </c>
    </row>
    <row r="119" spans="17:23" x14ac:dyDescent="0.25">
      <c r="Q119">
        <v>103</v>
      </c>
      <c r="R119" s="71">
        <v>105.87606722653182</v>
      </c>
      <c r="S119" s="44">
        <v>113.31718516484844</v>
      </c>
      <c r="T119" s="44">
        <v>131.1237607915526</v>
      </c>
      <c r="U119" s="44">
        <v>178.37799367640909</v>
      </c>
      <c r="V119" s="44">
        <v>216.01688960591855</v>
      </c>
      <c r="W119" s="72">
        <v>246.12926434417361</v>
      </c>
    </row>
    <row r="120" spans="17:23" x14ac:dyDescent="0.25">
      <c r="Q120">
        <v>104</v>
      </c>
      <c r="R120" s="71">
        <v>112.84375537910442</v>
      </c>
      <c r="S120" s="44">
        <v>121.0324282670482</v>
      </c>
      <c r="T120" s="44">
        <v>136.42116926890685</v>
      </c>
      <c r="U120" s="44">
        <v>148.85283579649007</v>
      </c>
      <c r="V120" s="44">
        <v>173.48064527858392</v>
      </c>
      <c r="W120" s="72">
        <v>182.46256322533262</v>
      </c>
    </row>
    <row r="121" spans="17:23" x14ac:dyDescent="0.25">
      <c r="Q121">
        <v>105</v>
      </c>
      <c r="R121" s="71">
        <v>109.9301462724243</v>
      </c>
      <c r="S121" s="44">
        <v>116.2732415082191</v>
      </c>
      <c r="T121" s="44">
        <v>132.04328432015626</v>
      </c>
      <c r="U121" s="44">
        <v>163.11189014122255</v>
      </c>
      <c r="V121" s="44">
        <v>197.98316481045254</v>
      </c>
      <c r="W121" s="72">
        <v>205.61701534974839</v>
      </c>
    </row>
    <row r="122" spans="17:23" x14ac:dyDescent="0.25">
      <c r="Q122">
        <v>106</v>
      </c>
      <c r="R122" s="71">
        <v>113.04335415674838</v>
      </c>
      <c r="S122" s="44">
        <v>122.41471028715998</v>
      </c>
      <c r="T122" s="44">
        <v>134.79101016790892</v>
      </c>
      <c r="U122" s="44">
        <v>135.51582110087443</v>
      </c>
      <c r="V122" s="44">
        <v>148.26843304021881</v>
      </c>
      <c r="W122" s="72">
        <v>144.07516460252674</v>
      </c>
    </row>
    <row r="123" spans="17:23" x14ac:dyDescent="0.25">
      <c r="Q123">
        <v>107</v>
      </c>
      <c r="R123" s="71">
        <v>107.75428434841784</v>
      </c>
      <c r="S123" s="44">
        <v>108.89611484988465</v>
      </c>
      <c r="T123" s="44">
        <v>101.4392833020152</v>
      </c>
      <c r="U123" s="44">
        <v>103.22452229792333</v>
      </c>
      <c r="V123" s="44">
        <v>98.439273175663516</v>
      </c>
      <c r="W123" s="72">
        <v>115.40773007510431</v>
      </c>
    </row>
    <row r="124" spans="17:23" x14ac:dyDescent="0.25">
      <c r="Q124">
        <v>108</v>
      </c>
      <c r="R124" s="71">
        <v>110.19107087129247</v>
      </c>
      <c r="S124" s="44">
        <v>124.9238012676855</v>
      </c>
      <c r="T124" s="44">
        <v>119.06854973253076</v>
      </c>
      <c r="U124" s="44">
        <v>128.61638960348657</v>
      </c>
      <c r="V124" s="44">
        <v>137.91303018278944</v>
      </c>
      <c r="W124" s="72">
        <v>142.53284400770551</v>
      </c>
    </row>
    <row r="125" spans="17:23" x14ac:dyDescent="0.25">
      <c r="Q125">
        <v>109</v>
      </c>
      <c r="R125" s="71">
        <v>113.89171146486532</v>
      </c>
      <c r="S125" s="44">
        <v>102.48510574109545</v>
      </c>
      <c r="T125" s="44">
        <v>111.04720244180831</v>
      </c>
      <c r="U125" s="44">
        <v>132.60477145495065</v>
      </c>
      <c r="V125" s="44">
        <v>134.71841432900487</v>
      </c>
      <c r="W125" s="72">
        <v>157.33982826993054</v>
      </c>
    </row>
    <row r="126" spans="17:23" x14ac:dyDescent="0.25">
      <c r="Q126">
        <v>110</v>
      </c>
      <c r="R126" s="71">
        <v>109.25572572936814</v>
      </c>
      <c r="S126" s="44">
        <v>113.89134558262084</v>
      </c>
      <c r="T126" s="44">
        <v>119.87240483476612</v>
      </c>
      <c r="U126" s="44">
        <v>132.99899508649204</v>
      </c>
      <c r="V126" s="44">
        <v>173.95655458757653</v>
      </c>
      <c r="W126" s="72">
        <v>167.15845702286848</v>
      </c>
    </row>
    <row r="127" spans="17:23" x14ac:dyDescent="0.25">
      <c r="Q127">
        <v>111</v>
      </c>
      <c r="R127" s="71">
        <v>111.74138447394003</v>
      </c>
      <c r="S127" s="44">
        <v>117.6536109073178</v>
      </c>
      <c r="T127" s="44">
        <v>121.31908863371211</v>
      </c>
      <c r="U127" s="44">
        <v>134.97128646140692</v>
      </c>
      <c r="V127" s="44">
        <v>172.82716836703412</v>
      </c>
      <c r="W127" s="72">
        <v>190.20620263437098</v>
      </c>
    </row>
    <row r="128" spans="17:23" x14ac:dyDescent="0.25">
      <c r="Q128">
        <v>112</v>
      </c>
      <c r="R128" s="71">
        <v>109.26382203033867</v>
      </c>
      <c r="S128" s="44">
        <v>111.25559641499893</v>
      </c>
      <c r="T128" s="44">
        <v>112.40157854975983</v>
      </c>
      <c r="U128" s="44">
        <v>119.63924167556384</v>
      </c>
      <c r="V128" s="44">
        <v>131.23685995927841</v>
      </c>
      <c r="W128" s="72">
        <v>130.36262352660052</v>
      </c>
    </row>
    <row r="129" spans="17:23" x14ac:dyDescent="0.25">
      <c r="Q129">
        <v>113</v>
      </c>
      <c r="R129" s="71">
        <v>111.31131185177652</v>
      </c>
      <c r="S129" s="44">
        <v>115.89574566621218</v>
      </c>
      <c r="T129" s="44">
        <v>126.33891738795009</v>
      </c>
      <c r="U129" s="44">
        <v>152.6215426437933</v>
      </c>
      <c r="V129" s="44">
        <v>168.41891967230285</v>
      </c>
      <c r="W129" s="72">
        <v>171.31354123275051</v>
      </c>
    </row>
    <row r="130" spans="17:23" x14ac:dyDescent="0.25">
      <c r="Q130">
        <v>114</v>
      </c>
      <c r="R130" s="71">
        <v>109.13760099018984</v>
      </c>
      <c r="S130" s="44">
        <v>104.68205552052345</v>
      </c>
      <c r="T130" s="44">
        <v>112.01249152727333</v>
      </c>
      <c r="U130" s="44">
        <v>120.9028263634337</v>
      </c>
      <c r="V130" s="44">
        <v>138.10416278622034</v>
      </c>
      <c r="W130" s="72">
        <v>134.6185955208758</v>
      </c>
    </row>
    <row r="131" spans="17:23" x14ac:dyDescent="0.25">
      <c r="Q131">
        <v>115</v>
      </c>
      <c r="R131" s="71">
        <v>108.81524029951939</v>
      </c>
      <c r="S131" s="44">
        <v>104.91267551856481</v>
      </c>
      <c r="T131" s="44">
        <v>103.63891126404258</v>
      </c>
      <c r="U131" s="44">
        <v>97.865094788606712</v>
      </c>
      <c r="V131" s="44">
        <v>99.900785691180388</v>
      </c>
      <c r="W131" s="72">
        <v>120.41490960194363</v>
      </c>
    </row>
    <row r="132" spans="17:23" x14ac:dyDescent="0.25">
      <c r="Q132">
        <v>116</v>
      </c>
      <c r="R132" s="71">
        <v>105.56706661514099</v>
      </c>
      <c r="S132" s="44">
        <v>127.75603233917889</v>
      </c>
      <c r="T132" s="44">
        <v>145.23336858929918</v>
      </c>
      <c r="U132" s="44">
        <v>149.93947011907912</v>
      </c>
      <c r="V132" s="44">
        <v>144.98439058419328</v>
      </c>
      <c r="W132" s="72">
        <v>158.48896516123327</v>
      </c>
    </row>
    <row r="133" spans="17:23" x14ac:dyDescent="0.25">
      <c r="Q133">
        <v>117</v>
      </c>
      <c r="R133" s="71">
        <v>112.11684182695427</v>
      </c>
      <c r="S133" s="44">
        <v>130.20858466213943</v>
      </c>
      <c r="T133" s="44">
        <v>152.88424869020596</v>
      </c>
      <c r="U133" s="44">
        <v>136.2904191040063</v>
      </c>
      <c r="V133" s="44">
        <v>156.10595784361811</v>
      </c>
      <c r="W133" s="72">
        <v>148.20176881961743</v>
      </c>
    </row>
    <row r="134" spans="17:23" x14ac:dyDescent="0.25">
      <c r="Q134">
        <v>118</v>
      </c>
      <c r="R134" s="71">
        <v>112.13966142574932</v>
      </c>
      <c r="S134" s="44">
        <v>113.29406950597244</v>
      </c>
      <c r="T134" s="44">
        <v>121.38256440929818</v>
      </c>
      <c r="U134" s="44">
        <v>141.96944930678987</v>
      </c>
      <c r="V134" s="44">
        <v>159.31448337861434</v>
      </c>
      <c r="W134" s="72">
        <v>187.07196390677021</v>
      </c>
    </row>
    <row r="135" spans="17:23" x14ac:dyDescent="0.25">
      <c r="Q135">
        <v>119</v>
      </c>
      <c r="R135" s="71">
        <v>109.80105647491935</v>
      </c>
      <c r="S135" s="44">
        <v>129.34786195239423</v>
      </c>
      <c r="T135" s="44">
        <v>131.97337171430857</v>
      </c>
      <c r="U135" s="44">
        <v>145.07401364808459</v>
      </c>
      <c r="V135" s="44">
        <v>182.86744575998375</v>
      </c>
      <c r="W135" s="72">
        <v>218.86081203417149</v>
      </c>
    </row>
    <row r="136" spans="17:23" x14ac:dyDescent="0.25">
      <c r="Q136">
        <v>120</v>
      </c>
      <c r="R136" s="71">
        <v>116.28172216899353</v>
      </c>
      <c r="S136" s="44">
        <v>113.93989202213852</v>
      </c>
      <c r="T136" s="44">
        <v>114.75797466678461</v>
      </c>
      <c r="U136" s="44">
        <v>122.36700092391901</v>
      </c>
      <c r="V136" s="44">
        <v>125.62506067989015</v>
      </c>
      <c r="W136" s="72">
        <v>140.20589840156197</v>
      </c>
    </row>
    <row r="137" spans="17:23" x14ac:dyDescent="0.25">
      <c r="Q137">
        <v>121</v>
      </c>
      <c r="R137" s="71">
        <v>106.57434633988208</v>
      </c>
      <c r="S137" s="44">
        <v>125.45515580351938</v>
      </c>
      <c r="T137" s="44">
        <v>146.33112016977472</v>
      </c>
      <c r="U137" s="44">
        <v>143.35629041463139</v>
      </c>
      <c r="V137" s="44">
        <v>155.86425653219925</v>
      </c>
      <c r="W137" s="72">
        <v>173.42419551294304</v>
      </c>
    </row>
    <row r="138" spans="17:23" x14ac:dyDescent="0.25">
      <c r="Q138">
        <v>122</v>
      </c>
      <c r="R138" s="71">
        <v>109.17543285128987</v>
      </c>
      <c r="S138" s="44">
        <v>118.47515986438674</v>
      </c>
      <c r="T138" s="44">
        <v>129.8438929248527</v>
      </c>
      <c r="U138" s="44">
        <v>129.50942787259299</v>
      </c>
      <c r="V138" s="44">
        <v>151.3390413614581</v>
      </c>
      <c r="W138" s="72">
        <v>163.41082382586407</v>
      </c>
    </row>
    <row r="139" spans="17:23" x14ac:dyDescent="0.25">
      <c r="Q139">
        <v>123</v>
      </c>
      <c r="R139" s="71">
        <v>112.40463480341901</v>
      </c>
      <c r="S139" s="44">
        <v>116.75985112005526</v>
      </c>
      <c r="T139" s="44">
        <v>119.99463257072549</v>
      </c>
      <c r="U139" s="44">
        <v>138.82069415498782</v>
      </c>
      <c r="V139" s="44">
        <v>148.32446214453211</v>
      </c>
      <c r="W139" s="72">
        <v>172.84440262054929</v>
      </c>
    </row>
    <row r="140" spans="17:23" x14ac:dyDescent="0.25">
      <c r="Q140">
        <v>124</v>
      </c>
      <c r="R140" s="71">
        <v>110.8797041621458</v>
      </c>
      <c r="S140" s="44">
        <v>120.12716680567706</v>
      </c>
      <c r="T140" s="44">
        <v>116.58862805769982</v>
      </c>
      <c r="U140" s="44">
        <v>117.16843292555484</v>
      </c>
      <c r="V140" s="44">
        <v>141.2878461853698</v>
      </c>
      <c r="W140" s="72">
        <v>144.01649643206972</v>
      </c>
    </row>
    <row r="141" spans="17:23" x14ac:dyDescent="0.25">
      <c r="Q141">
        <v>125</v>
      </c>
      <c r="R141" s="71">
        <v>108.67046635182876</v>
      </c>
      <c r="S141" s="44">
        <v>110.01848761401934</v>
      </c>
      <c r="T141" s="44">
        <v>110.72877053716161</v>
      </c>
      <c r="U141" s="44">
        <v>115.39060348752511</v>
      </c>
      <c r="V141" s="44">
        <v>121.13803783922454</v>
      </c>
      <c r="W141" s="72">
        <v>151.22409268174744</v>
      </c>
    </row>
    <row r="142" spans="17:23" x14ac:dyDescent="0.25">
      <c r="Q142">
        <v>126</v>
      </c>
      <c r="R142" s="71">
        <v>113.96687952417595</v>
      </c>
      <c r="S142" s="44">
        <v>118.21714762973271</v>
      </c>
      <c r="T142" s="44">
        <v>133.2717501134438</v>
      </c>
      <c r="U142" s="44">
        <v>124.59764628755116</v>
      </c>
      <c r="V142" s="44">
        <v>143.21854767474403</v>
      </c>
      <c r="W142" s="72">
        <v>204.02773281922853</v>
      </c>
    </row>
    <row r="143" spans="17:23" x14ac:dyDescent="0.25">
      <c r="Q143">
        <v>127</v>
      </c>
      <c r="R143" s="71">
        <v>107.694549920273</v>
      </c>
      <c r="S143" s="44">
        <v>108.51274823404293</v>
      </c>
      <c r="T143" s="44">
        <v>133.61534382240316</v>
      </c>
      <c r="U143" s="44">
        <v>141.17423253754552</v>
      </c>
      <c r="V143" s="44">
        <v>151.29205360409833</v>
      </c>
      <c r="W143" s="72">
        <v>144.64754564904072</v>
      </c>
    </row>
    <row r="144" spans="17:23" x14ac:dyDescent="0.25">
      <c r="Q144">
        <v>128</v>
      </c>
      <c r="R144" s="71">
        <v>109.38355779682368</v>
      </c>
      <c r="S144" s="44">
        <v>109.3639705623075</v>
      </c>
      <c r="T144" s="44">
        <v>124.62614480097105</v>
      </c>
      <c r="U144" s="44">
        <v>134.6877595090985</v>
      </c>
      <c r="V144" s="44">
        <v>136.93474348945307</v>
      </c>
      <c r="W144" s="72">
        <v>153.94637903434688</v>
      </c>
    </row>
    <row r="145" spans="17:23" x14ac:dyDescent="0.25">
      <c r="Q145">
        <v>129</v>
      </c>
      <c r="R145" s="71">
        <v>106.58680266342604</v>
      </c>
      <c r="S145" s="44">
        <v>117.8247025021803</v>
      </c>
      <c r="T145" s="44">
        <v>110.75772707203537</v>
      </c>
      <c r="U145" s="44">
        <v>102.61885479762327</v>
      </c>
      <c r="V145" s="44">
        <v>117.45053623707537</v>
      </c>
      <c r="W145" s="72">
        <v>112.32396375282478</v>
      </c>
    </row>
    <row r="146" spans="17:23" x14ac:dyDescent="0.25">
      <c r="Q146">
        <v>130</v>
      </c>
      <c r="R146" s="71">
        <v>112.99745869477941</v>
      </c>
      <c r="S146" s="44">
        <v>111.91841598209511</v>
      </c>
      <c r="T146" s="44">
        <v>133.12976336683684</v>
      </c>
      <c r="U146" s="44">
        <v>140.61430566816145</v>
      </c>
      <c r="V146" s="44">
        <v>158.77248355400644</v>
      </c>
      <c r="W146" s="72">
        <v>166.73582091272792</v>
      </c>
    </row>
    <row r="147" spans="17:23" x14ac:dyDescent="0.25">
      <c r="Q147">
        <v>131</v>
      </c>
      <c r="R147" s="71">
        <v>108.46056762162759</v>
      </c>
      <c r="S147" s="44">
        <v>123.05421778649344</v>
      </c>
      <c r="T147" s="44">
        <v>116.7379059221722</v>
      </c>
      <c r="U147" s="44">
        <v>114.63519629283107</v>
      </c>
      <c r="V147" s="44">
        <v>139.64101492762961</v>
      </c>
      <c r="W147" s="72">
        <v>138.67490433329471</v>
      </c>
    </row>
    <row r="148" spans="17:23" x14ac:dyDescent="0.25">
      <c r="Q148">
        <v>132</v>
      </c>
      <c r="R148" s="71">
        <v>109.5925875328589</v>
      </c>
      <c r="S148" s="44">
        <v>117.81034518804697</v>
      </c>
      <c r="T148" s="44">
        <v>127.28921914086703</v>
      </c>
      <c r="U148" s="44">
        <v>147.07257354103328</v>
      </c>
      <c r="V148" s="44">
        <v>147.49108325112635</v>
      </c>
      <c r="W148" s="72">
        <v>149.29613674125989</v>
      </c>
    </row>
    <row r="149" spans="17:23" x14ac:dyDescent="0.25">
      <c r="Q149">
        <v>133</v>
      </c>
      <c r="R149" s="71">
        <v>111.2729339926626</v>
      </c>
      <c r="S149" s="44">
        <v>119.96836977137961</v>
      </c>
      <c r="T149" s="44">
        <v>119.30619450745495</v>
      </c>
      <c r="U149" s="44">
        <v>118.9888438236985</v>
      </c>
      <c r="V149" s="44">
        <v>141.36068050953907</v>
      </c>
      <c r="W149" s="72">
        <v>147.74182760407146</v>
      </c>
    </row>
    <row r="150" spans="17:23" x14ac:dyDescent="0.25">
      <c r="Q150">
        <v>134</v>
      </c>
      <c r="R150" s="71">
        <v>106.89324589159767</v>
      </c>
      <c r="S150" s="44">
        <v>107.43865115047471</v>
      </c>
      <c r="T150" s="44">
        <v>112.43058140555132</v>
      </c>
      <c r="U150" s="44">
        <v>105.59681198906266</v>
      </c>
      <c r="V150" s="44">
        <v>109.28509327452228</v>
      </c>
      <c r="W150" s="72">
        <v>114.55471811237797</v>
      </c>
    </row>
    <row r="151" spans="17:23" x14ac:dyDescent="0.25">
      <c r="Q151">
        <v>135</v>
      </c>
      <c r="R151" s="71">
        <v>110.62161522833847</v>
      </c>
      <c r="S151" s="44">
        <v>118.8612469698688</v>
      </c>
      <c r="T151" s="44">
        <v>117.24324333005931</v>
      </c>
      <c r="U151" s="44">
        <v>133.56037496155406</v>
      </c>
      <c r="V151" s="44">
        <v>167.96051466255639</v>
      </c>
      <c r="W151" s="72">
        <v>177.07386676285367</v>
      </c>
    </row>
    <row r="152" spans="17:23" x14ac:dyDescent="0.25">
      <c r="Q152">
        <v>136</v>
      </c>
      <c r="R152" s="71">
        <v>110.31989009391262</v>
      </c>
      <c r="S152" s="44">
        <v>106.38202117346844</v>
      </c>
      <c r="T152" s="44">
        <v>102.75722088250114</v>
      </c>
      <c r="U152" s="44">
        <v>125.91045367557953</v>
      </c>
      <c r="V152" s="44">
        <v>146.58905475707905</v>
      </c>
      <c r="W152" s="72">
        <v>146.53826470911409</v>
      </c>
    </row>
    <row r="153" spans="17:23" x14ac:dyDescent="0.25">
      <c r="Q153">
        <v>137</v>
      </c>
      <c r="R153" s="71">
        <v>111.19483761370651</v>
      </c>
      <c r="S153" s="44">
        <v>111.92053778548096</v>
      </c>
      <c r="T153" s="44">
        <v>122.30354697734728</v>
      </c>
      <c r="U153" s="44">
        <v>144.44220303888707</v>
      </c>
      <c r="V153" s="44">
        <v>155.99423623062071</v>
      </c>
      <c r="W153" s="72">
        <v>163.420303934967</v>
      </c>
    </row>
    <row r="154" spans="17:23" x14ac:dyDescent="0.25">
      <c r="Q154">
        <v>138</v>
      </c>
      <c r="R154" s="71">
        <v>105.13620442349672</v>
      </c>
      <c r="S154" s="44">
        <v>103.5532584362473</v>
      </c>
      <c r="T154" s="44">
        <v>104.43055774373731</v>
      </c>
      <c r="U154" s="44">
        <v>119.52068045511783</v>
      </c>
      <c r="V154" s="44">
        <v>140.67367720577002</v>
      </c>
      <c r="W154" s="72">
        <v>128.85926695532848</v>
      </c>
    </row>
    <row r="155" spans="17:23" x14ac:dyDescent="0.25">
      <c r="Q155">
        <v>139</v>
      </c>
      <c r="R155" s="71">
        <v>104.89315987084943</v>
      </c>
      <c r="S155" s="44">
        <v>115.11753567523068</v>
      </c>
      <c r="T155" s="44">
        <v>99.320423065601702</v>
      </c>
      <c r="U155" s="44">
        <v>107.9118437632863</v>
      </c>
      <c r="V155" s="44">
        <v>110.20652143924639</v>
      </c>
      <c r="W155" s="72">
        <v>121.83659749645332</v>
      </c>
    </row>
    <row r="156" spans="17:23" x14ac:dyDescent="0.25">
      <c r="Q156">
        <v>140</v>
      </c>
      <c r="R156" s="71">
        <v>107.1311724746465</v>
      </c>
      <c r="S156" s="44">
        <v>124.20736554302633</v>
      </c>
      <c r="T156" s="44">
        <v>104.29755835297536</v>
      </c>
      <c r="U156" s="44">
        <v>105.2177815645085</v>
      </c>
      <c r="V156" s="44">
        <v>117.65748471927768</v>
      </c>
      <c r="W156" s="72">
        <v>126.84024216465077</v>
      </c>
    </row>
    <row r="157" spans="17:23" x14ac:dyDescent="0.25">
      <c r="Q157">
        <v>141</v>
      </c>
      <c r="R157" s="71">
        <v>106.64776758770844</v>
      </c>
      <c r="S157" s="44">
        <v>105.18691968467083</v>
      </c>
      <c r="T157" s="44">
        <v>120.57744506647778</v>
      </c>
      <c r="U157" s="44">
        <v>135.18597027419167</v>
      </c>
      <c r="V157" s="44">
        <v>156.1218367453983</v>
      </c>
      <c r="W157" s="72">
        <v>168.3736921718226</v>
      </c>
    </row>
    <row r="158" spans="17:23" x14ac:dyDescent="0.25">
      <c r="Q158">
        <v>142</v>
      </c>
      <c r="R158" s="71">
        <v>110.12561435599271</v>
      </c>
      <c r="S158" s="44">
        <v>125.17691297749641</v>
      </c>
      <c r="T158" s="44">
        <v>133.90933584446992</v>
      </c>
      <c r="U158" s="44">
        <v>138.19829553827867</v>
      </c>
      <c r="V158" s="44">
        <v>142.03912359196318</v>
      </c>
      <c r="W158" s="72">
        <v>147.38618563231429</v>
      </c>
    </row>
    <row r="159" spans="17:23" x14ac:dyDescent="0.25">
      <c r="Q159">
        <v>143</v>
      </c>
      <c r="R159" s="71">
        <v>110.02687351327332</v>
      </c>
      <c r="S159" s="44">
        <v>122.86204085669127</v>
      </c>
      <c r="T159" s="44">
        <v>129.56246008238881</v>
      </c>
      <c r="U159" s="44">
        <v>150.70929457320753</v>
      </c>
      <c r="V159" s="44">
        <v>160.61795857395481</v>
      </c>
      <c r="W159" s="72">
        <v>165.41874877850856</v>
      </c>
    </row>
    <row r="160" spans="17:23" x14ac:dyDescent="0.25">
      <c r="Q160">
        <v>144</v>
      </c>
      <c r="R160" s="71">
        <v>107.15787812538505</v>
      </c>
      <c r="S160" s="44">
        <v>111.64014582199864</v>
      </c>
      <c r="T160" s="44">
        <v>125.24688268280472</v>
      </c>
      <c r="U160" s="44">
        <v>134.1943799039849</v>
      </c>
      <c r="V160" s="44">
        <v>137.59547090097419</v>
      </c>
      <c r="W160" s="72">
        <v>164.13211037679497</v>
      </c>
    </row>
    <row r="161" spans="17:23" x14ac:dyDescent="0.25">
      <c r="Q161">
        <v>145</v>
      </c>
      <c r="R161" s="71">
        <v>106.75144897988613</v>
      </c>
      <c r="S161" s="44">
        <v>106.89569797367513</v>
      </c>
      <c r="T161" s="44">
        <v>107.30551836503301</v>
      </c>
      <c r="U161" s="44">
        <v>109.05072607986374</v>
      </c>
      <c r="V161" s="44">
        <v>118.66511944673655</v>
      </c>
      <c r="W161" s="72">
        <v>119.37378479238198</v>
      </c>
    </row>
    <row r="162" spans="17:23" x14ac:dyDescent="0.25">
      <c r="Q162">
        <v>146</v>
      </c>
      <c r="R162" s="71">
        <v>107.74205148315839</v>
      </c>
      <c r="S162" s="44">
        <v>112.37608685586898</v>
      </c>
      <c r="T162" s="44">
        <v>128.52452718808431</v>
      </c>
      <c r="U162" s="44">
        <v>139.80987454739676</v>
      </c>
      <c r="V162" s="44">
        <v>165.68647725929921</v>
      </c>
      <c r="W162" s="72">
        <v>179.19497648708742</v>
      </c>
    </row>
    <row r="163" spans="17:23" x14ac:dyDescent="0.25">
      <c r="Q163">
        <v>147</v>
      </c>
      <c r="R163" s="71">
        <v>107.09547299857491</v>
      </c>
      <c r="S163" s="44">
        <v>116.82020510433195</v>
      </c>
      <c r="T163" s="44">
        <v>119.74109165089465</v>
      </c>
      <c r="U163" s="44">
        <v>119.66002742862932</v>
      </c>
      <c r="V163" s="44">
        <v>165.01377617153963</v>
      </c>
      <c r="W163" s="72">
        <v>159.77419757373542</v>
      </c>
    </row>
    <row r="164" spans="17:23" x14ac:dyDescent="0.25">
      <c r="Q164">
        <v>148</v>
      </c>
      <c r="R164" s="71">
        <v>111.49320999458634</v>
      </c>
      <c r="S164" s="44">
        <v>134.32270902696587</v>
      </c>
      <c r="T164" s="44">
        <v>136.34168348949021</v>
      </c>
      <c r="U164" s="44">
        <v>123.60544905486914</v>
      </c>
      <c r="V164" s="44">
        <v>121.5093535723327</v>
      </c>
      <c r="W164" s="72">
        <v>120.07324716592058</v>
      </c>
    </row>
    <row r="165" spans="17:23" x14ac:dyDescent="0.25">
      <c r="Q165">
        <v>149</v>
      </c>
      <c r="R165" s="71">
        <v>110.96702066112702</v>
      </c>
      <c r="S165" s="44">
        <v>109.14561297590629</v>
      </c>
      <c r="T165" s="44">
        <v>112.42151958033824</v>
      </c>
      <c r="U165" s="44">
        <v>113.495473171508</v>
      </c>
      <c r="V165" s="44">
        <v>139.16257222489148</v>
      </c>
      <c r="W165" s="72">
        <v>139.9134158477892</v>
      </c>
    </row>
    <row r="166" spans="17:23" x14ac:dyDescent="0.25">
      <c r="Q166">
        <v>150</v>
      </c>
      <c r="R166" s="71">
        <v>111.41498938238637</v>
      </c>
      <c r="S166" s="44">
        <v>108.44534397981694</v>
      </c>
      <c r="T166" s="44">
        <v>111.45374697536843</v>
      </c>
      <c r="U166" s="44">
        <v>133.0512684307289</v>
      </c>
      <c r="V166" s="44">
        <v>153.41125975591572</v>
      </c>
      <c r="W166" s="72">
        <v>154.09432748634831</v>
      </c>
    </row>
    <row r="167" spans="17:23" x14ac:dyDescent="0.25">
      <c r="Q167">
        <v>151</v>
      </c>
      <c r="R167" s="71">
        <v>108.47696238379451</v>
      </c>
      <c r="S167" s="44">
        <v>99.186815930480975</v>
      </c>
      <c r="T167" s="44">
        <v>109.76330190112893</v>
      </c>
      <c r="U167" s="44">
        <v>111.85624212815267</v>
      </c>
      <c r="V167" s="44">
        <v>121.07706246701403</v>
      </c>
      <c r="W167" s="72">
        <v>130.87857111470854</v>
      </c>
    </row>
    <row r="168" spans="17:23" x14ac:dyDescent="0.25">
      <c r="Q168">
        <v>152</v>
      </c>
      <c r="R168" s="71">
        <v>109.18746604675862</v>
      </c>
      <c r="S168" s="44">
        <v>125.53543432792048</v>
      </c>
      <c r="T168" s="44">
        <v>129.42117861476595</v>
      </c>
      <c r="U168" s="44">
        <v>136.90677070963181</v>
      </c>
      <c r="V168" s="44">
        <v>166.16336823577265</v>
      </c>
      <c r="W168" s="72">
        <v>182.86599368560269</v>
      </c>
    </row>
    <row r="169" spans="17:23" x14ac:dyDescent="0.25">
      <c r="Q169">
        <v>153</v>
      </c>
      <c r="R169" s="71">
        <v>108.54979377498709</v>
      </c>
      <c r="S169" s="44">
        <v>105.06961363522169</v>
      </c>
      <c r="T169" s="44">
        <v>118.6889032257568</v>
      </c>
      <c r="U169" s="44">
        <v>117.59423667128212</v>
      </c>
      <c r="V169" s="44">
        <v>125.93026181593363</v>
      </c>
      <c r="W169" s="72">
        <v>143.60993541529626</v>
      </c>
    </row>
    <row r="170" spans="17:23" x14ac:dyDescent="0.25">
      <c r="Q170">
        <v>154</v>
      </c>
      <c r="R170" s="71">
        <v>107.30708034956105</v>
      </c>
      <c r="S170" s="44">
        <v>110.25018982070171</v>
      </c>
      <c r="T170" s="44">
        <v>118.88842061389884</v>
      </c>
      <c r="U170" s="44">
        <v>151.67293239807779</v>
      </c>
      <c r="V170" s="44">
        <v>156.00443725913863</v>
      </c>
      <c r="W170" s="72">
        <v>144.64840942767844</v>
      </c>
    </row>
    <row r="171" spans="17:23" x14ac:dyDescent="0.25">
      <c r="Q171">
        <v>155</v>
      </c>
      <c r="R171" s="71">
        <v>107.45039674959045</v>
      </c>
      <c r="S171" s="44">
        <v>107.88522296796576</v>
      </c>
      <c r="T171" s="44">
        <v>108.206685124315</v>
      </c>
      <c r="U171" s="44">
        <v>110.75144206000775</v>
      </c>
      <c r="V171" s="44">
        <v>140.0162236019915</v>
      </c>
      <c r="W171" s="72">
        <v>157.89438457125581</v>
      </c>
    </row>
    <row r="172" spans="17:23" x14ac:dyDescent="0.25">
      <c r="Q172">
        <v>156</v>
      </c>
      <c r="R172" s="71">
        <v>109.00101778620444</v>
      </c>
      <c r="S172" s="44">
        <v>121.05628150088295</v>
      </c>
      <c r="T172" s="44">
        <v>133.89058561831203</v>
      </c>
      <c r="U172" s="44">
        <v>120.79768635318456</v>
      </c>
      <c r="V172" s="44">
        <v>132.66997789770707</v>
      </c>
      <c r="W172" s="72">
        <v>129.28390107136096</v>
      </c>
    </row>
    <row r="173" spans="17:23" x14ac:dyDescent="0.25">
      <c r="Q173">
        <v>157</v>
      </c>
      <c r="R173" s="71">
        <v>113.65117404971799</v>
      </c>
      <c r="S173" s="44">
        <v>128.82954785340539</v>
      </c>
      <c r="T173" s="44">
        <v>141.58865859707018</v>
      </c>
      <c r="U173" s="44">
        <v>136.57777043931105</v>
      </c>
      <c r="V173" s="44">
        <v>159.95748985625605</v>
      </c>
      <c r="W173" s="72">
        <v>170.80652556020542</v>
      </c>
    </row>
    <row r="174" spans="17:23" x14ac:dyDescent="0.25">
      <c r="Q174">
        <v>158</v>
      </c>
      <c r="R174" s="71">
        <v>104.68779172907151</v>
      </c>
      <c r="S174" s="44">
        <v>102.83091385317577</v>
      </c>
      <c r="T174" s="44">
        <v>124.93457305745903</v>
      </c>
      <c r="U174" s="44">
        <v>128.64987945506059</v>
      </c>
      <c r="V174" s="44">
        <v>167.72849972760434</v>
      </c>
      <c r="W174" s="72">
        <v>178.74795217434581</v>
      </c>
    </row>
    <row r="175" spans="17:23" x14ac:dyDescent="0.25">
      <c r="Q175">
        <v>159</v>
      </c>
      <c r="R175" s="71">
        <v>105.50926797326389</v>
      </c>
      <c r="S175" s="44">
        <v>119.25185780876637</v>
      </c>
      <c r="T175" s="44">
        <v>136.39301381230217</v>
      </c>
      <c r="U175" s="44">
        <v>146.43168159159046</v>
      </c>
      <c r="V175" s="44">
        <v>163.193059901201</v>
      </c>
      <c r="W175" s="72">
        <v>182.11853465815997</v>
      </c>
    </row>
    <row r="176" spans="17:23" x14ac:dyDescent="0.25">
      <c r="Q176">
        <v>160</v>
      </c>
      <c r="R176" s="71">
        <v>107.8050777663511</v>
      </c>
      <c r="S176" s="44">
        <v>129.7771587406551</v>
      </c>
      <c r="T176" s="44">
        <v>134.73977799286433</v>
      </c>
      <c r="U176" s="44">
        <v>145.64526851045281</v>
      </c>
      <c r="V176" s="44">
        <v>148.89659140012233</v>
      </c>
      <c r="W176" s="72">
        <v>156.31729378666674</v>
      </c>
    </row>
    <row r="177" spans="17:23" x14ac:dyDescent="0.25">
      <c r="Q177">
        <v>161</v>
      </c>
      <c r="R177" s="71">
        <v>109.42675860597221</v>
      </c>
      <c r="S177" s="44">
        <v>112.06227060799134</v>
      </c>
      <c r="T177" s="44">
        <v>139.00211767566884</v>
      </c>
      <c r="U177" s="44">
        <v>129.38810204992024</v>
      </c>
      <c r="V177" s="44">
        <v>149.41970702723975</v>
      </c>
      <c r="W177" s="72">
        <v>151.96339365498667</v>
      </c>
    </row>
    <row r="178" spans="17:23" x14ac:dyDescent="0.25">
      <c r="Q178">
        <v>162</v>
      </c>
      <c r="R178" s="71">
        <v>111.57120240877966</v>
      </c>
      <c r="S178" s="44">
        <v>128.67720308774511</v>
      </c>
      <c r="T178" s="44">
        <v>128.06643615524032</v>
      </c>
      <c r="U178" s="44">
        <v>128.67172993935287</v>
      </c>
      <c r="V178" s="44">
        <v>142.97599675601649</v>
      </c>
      <c r="W178" s="72">
        <v>153.15934233864814</v>
      </c>
    </row>
    <row r="179" spans="17:23" x14ac:dyDescent="0.25">
      <c r="Q179">
        <v>163</v>
      </c>
      <c r="R179" s="71">
        <v>112.42141857846397</v>
      </c>
      <c r="S179" s="44">
        <v>120.40826449182636</v>
      </c>
      <c r="T179" s="44">
        <v>130.29629301853478</v>
      </c>
      <c r="U179" s="44">
        <v>126.07486175769164</v>
      </c>
      <c r="V179" s="44">
        <v>134.4119557211823</v>
      </c>
      <c r="W179" s="72">
        <v>123.87813116319539</v>
      </c>
    </row>
    <row r="180" spans="17:23" x14ac:dyDescent="0.25">
      <c r="Q180">
        <v>164</v>
      </c>
      <c r="R180" s="71">
        <v>102.88979886751876</v>
      </c>
      <c r="S180" s="44">
        <v>103.16492660324613</v>
      </c>
      <c r="T180" s="44">
        <v>106.66022446080709</v>
      </c>
      <c r="U180" s="44">
        <v>109.04804169896894</v>
      </c>
      <c r="V180" s="44">
        <v>113.59366287740457</v>
      </c>
      <c r="W180" s="72">
        <v>115.04910199319664</v>
      </c>
    </row>
    <row r="181" spans="17:23" x14ac:dyDescent="0.25">
      <c r="Q181">
        <v>165</v>
      </c>
      <c r="R181" s="71">
        <v>107.31486192646223</v>
      </c>
      <c r="S181" s="44">
        <v>102.04668210742675</v>
      </c>
      <c r="T181" s="44">
        <v>95.037585474641546</v>
      </c>
      <c r="U181" s="44">
        <v>96.580283290269406</v>
      </c>
      <c r="V181" s="44">
        <v>122.55585495146369</v>
      </c>
      <c r="W181" s="72">
        <v>133.99474310684528</v>
      </c>
    </row>
    <row r="182" spans="17:23" x14ac:dyDescent="0.25">
      <c r="Q182">
        <v>166</v>
      </c>
      <c r="R182" s="71">
        <v>108.56519729081886</v>
      </c>
      <c r="S182" s="44">
        <v>94.761521578252029</v>
      </c>
      <c r="T182" s="44">
        <v>106.01842273098963</v>
      </c>
      <c r="U182" s="44">
        <v>112.62416785642878</v>
      </c>
      <c r="V182" s="44">
        <v>121.42647835801851</v>
      </c>
      <c r="W182" s="72">
        <v>131.81615318310156</v>
      </c>
    </row>
    <row r="183" spans="17:23" x14ac:dyDescent="0.25">
      <c r="Q183">
        <v>167</v>
      </c>
      <c r="R183" s="71">
        <v>102.76812335044531</v>
      </c>
      <c r="S183" s="44">
        <v>123.35117340716539</v>
      </c>
      <c r="T183" s="44">
        <v>150.85877895930838</v>
      </c>
      <c r="U183" s="44">
        <v>186.9295486714108</v>
      </c>
      <c r="V183" s="44">
        <v>230.52695929641177</v>
      </c>
      <c r="W183" s="72">
        <v>240.80344794539025</v>
      </c>
    </row>
    <row r="184" spans="17:23" x14ac:dyDescent="0.25">
      <c r="Q184">
        <v>168</v>
      </c>
      <c r="R184" s="71">
        <v>110.91004497145232</v>
      </c>
      <c r="S184" s="44">
        <v>130.83489254078253</v>
      </c>
      <c r="T184" s="44">
        <v>148.68278459600094</v>
      </c>
      <c r="U184" s="44">
        <v>147.04712497684514</v>
      </c>
      <c r="V184" s="44">
        <v>153.23797464746738</v>
      </c>
      <c r="W184" s="72">
        <v>157.4643844617392</v>
      </c>
    </row>
    <row r="185" spans="17:23" x14ac:dyDescent="0.25">
      <c r="Q185">
        <v>169</v>
      </c>
      <c r="R185" s="71">
        <v>116.43673177034523</v>
      </c>
      <c r="S185" s="44">
        <v>129.07717766673406</v>
      </c>
      <c r="T185" s="44">
        <v>130.39051424155792</v>
      </c>
      <c r="U185" s="44">
        <v>134.86639407335144</v>
      </c>
      <c r="V185" s="44">
        <v>151.77142874850367</v>
      </c>
      <c r="W185" s="72">
        <v>175.49366454656618</v>
      </c>
    </row>
    <row r="186" spans="17:23" x14ac:dyDescent="0.25">
      <c r="Q186">
        <v>170</v>
      </c>
      <c r="R186" s="71">
        <v>108.61740328466229</v>
      </c>
      <c r="S186" s="44">
        <v>111.79995637738179</v>
      </c>
      <c r="T186" s="44">
        <v>114.89415380504343</v>
      </c>
      <c r="U186" s="44">
        <v>111.44745834363243</v>
      </c>
      <c r="V186" s="44">
        <v>118.34700694314132</v>
      </c>
      <c r="W186" s="72">
        <v>126.96676768806969</v>
      </c>
    </row>
    <row r="187" spans="17:23" x14ac:dyDescent="0.25">
      <c r="Q187">
        <v>171</v>
      </c>
      <c r="R187" s="71">
        <v>105.28562695417746</v>
      </c>
      <c r="S187" s="44">
        <v>119.58287922582829</v>
      </c>
      <c r="T187" s="44">
        <v>124.92765742441394</v>
      </c>
      <c r="U187" s="44">
        <v>125.59686252964261</v>
      </c>
      <c r="V187" s="44">
        <v>165.75100924430316</v>
      </c>
      <c r="W187" s="72">
        <v>182.31133719388131</v>
      </c>
    </row>
    <row r="188" spans="17:23" x14ac:dyDescent="0.25">
      <c r="Q188">
        <v>172</v>
      </c>
      <c r="R188" s="71">
        <v>109.53007365951913</v>
      </c>
      <c r="S188" s="44">
        <v>116.41715758943587</v>
      </c>
      <c r="T188" s="44">
        <v>125.31724682031246</v>
      </c>
      <c r="U188" s="44">
        <v>132.50834931799545</v>
      </c>
      <c r="V188" s="44">
        <v>170.69303061682942</v>
      </c>
      <c r="W188" s="72">
        <v>171.40067929822141</v>
      </c>
    </row>
    <row r="189" spans="17:23" x14ac:dyDescent="0.25">
      <c r="Q189">
        <v>173</v>
      </c>
      <c r="R189" s="71">
        <v>109.23816642929755</v>
      </c>
      <c r="S189" s="44">
        <v>103.51020068577307</v>
      </c>
      <c r="T189" s="44">
        <v>117.19584922687406</v>
      </c>
      <c r="U189" s="44">
        <v>113.21672510482655</v>
      </c>
      <c r="V189" s="44">
        <v>132.55108641122746</v>
      </c>
      <c r="W189" s="72">
        <v>136.41093273030006</v>
      </c>
    </row>
    <row r="190" spans="17:23" x14ac:dyDescent="0.25">
      <c r="Q190">
        <v>174</v>
      </c>
      <c r="R190" s="71">
        <v>107.39202946371847</v>
      </c>
      <c r="S190" s="44">
        <v>105.61659184611715</v>
      </c>
      <c r="T190" s="44">
        <v>117.1616480883298</v>
      </c>
      <c r="U190" s="44">
        <v>122.18745521662542</v>
      </c>
      <c r="V190" s="44">
        <v>138.41159291202698</v>
      </c>
      <c r="W190" s="72">
        <v>145.06365391385006</v>
      </c>
    </row>
    <row r="191" spans="17:23" x14ac:dyDescent="0.25">
      <c r="Q191">
        <v>175</v>
      </c>
      <c r="R191" s="71">
        <v>105.86923951682788</v>
      </c>
      <c r="S191" s="44">
        <v>100.95119625933205</v>
      </c>
      <c r="T191" s="44">
        <v>117.29889217373074</v>
      </c>
      <c r="U191" s="44">
        <v>118.78608309527614</v>
      </c>
      <c r="V191" s="44">
        <v>131.28340254755756</v>
      </c>
      <c r="W191" s="72">
        <v>127.34895860768576</v>
      </c>
    </row>
    <row r="192" spans="17:23" x14ac:dyDescent="0.25">
      <c r="Q192">
        <v>176</v>
      </c>
      <c r="R192" s="71">
        <v>110.57090338657291</v>
      </c>
      <c r="S192" s="44">
        <v>106.88917906749481</v>
      </c>
      <c r="T192" s="44">
        <v>118.46497106879521</v>
      </c>
      <c r="U192" s="44">
        <v>130.54997978308941</v>
      </c>
      <c r="V192" s="44">
        <v>143.4908421111088</v>
      </c>
      <c r="W192" s="72">
        <v>144.48192820454707</v>
      </c>
    </row>
    <row r="193" spans="17:23" x14ac:dyDescent="0.25">
      <c r="Q193">
        <v>177</v>
      </c>
      <c r="R193" s="71">
        <v>108.86702690997303</v>
      </c>
      <c r="S193" s="44">
        <v>115.85873867358893</v>
      </c>
      <c r="T193" s="44">
        <v>116.10148455894287</v>
      </c>
      <c r="U193" s="44">
        <v>113.16770601926865</v>
      </c>
      <c r="V193" s="44">
        <v>118.58590448833465</v>
      </c>
      <c r="W193" s="72">
        <v>121.97920283523838</v>
      </c>
    </row>
    <row r="194" spans="17:23" x14ac:dyDescent="0.25">
      <c r="Q194">
        <v>178</v>
      </c>
      <c r="R194" s="71">
        <v>109.74571148991605</v>
      </c>
      <c r="S194" s="44">
        <v>112.7067906031351</v>
      </c>
      <c r="T194" s="44">
        <v>132.79452143702582</v>
      </c>
      <c r="U194" s="44">
        <v>146.94871921998421</v>
      </c>
      <c r="V194" s="44">
        <v>156.01377948245195</v>
      </c>
      <c r="W194" s="72">
        <v>162.50054413677657</v>
      </c>
    </row>
    <row r="195" spans="17:23" x14ac:dyDescent="0.25">
      <c r="Q195">
        <v>179</v>
      </c>
      <c r="R195" s="71">
        <v>109.16219858289385</v>
      </c>
      <c r="S195" s="44">
        <v>99.122774901202106</v>
      </c>
      <c r="T195" s="44">
        <v>94.671648292907605</v>
      </c>
      <c r="U195" s="44">
        <v>103.1229458192922</v>
      </c>
      <c r="V195" s="44">
        <v>115.1137893369367</v>
      </c>
      <c r="W195" s="72">
        <v>137.03905831249827</v>
      </c>
    </row>
    <row r="196" spans="17:23" x14ac:dyDescent="0.25">
      <c r="Q196">
        <v>180</v>
      </c>
      <c r="R196" s="71">
        <v>112.52829519582519</v>
      </c>
      <c r="S196" s="44">
        <v>102.04490209674569</v>
      </c>
      <c r="T196" s="44">
        <v>108.18199576832956</v>
      </c>
      <c r="U196" s="44">
        <v>113.89997022208729</v>
      </c>
      <c r="V196" s="44">
        <v>127.98131946313607</v>
      </c>
      <c r="W196" s="72">
        <v>120.67558876370023</v>
      </c>
    </row>
    <row r="197" spans="17:23" x14ac:dyDescent="0.25">
      <c r="Q197">
        <v>181</v>
      </c>
      <c r="R197" s="71">
        <v>107.78443448771225</v>
      </c>
      <c r="S197" s="44">
        <v>109.71458754536904</v>
      </c>
      <c r="T197" s="44">
        <v>119.42366466802332</v>
      </c>
      <c r="U197" s="44">
        <v>136.34293273338986</v>
      </c>
      <c r="V197" s="44">
        <v>155.06456993252581</v>
      </c>
      <c r="W197" s="72">
        <v>156.59683746425753</v>
      </c>
    </row>
    <row r="198" spans="17:23" x14ac:dyDescent="0.25">
      <c r="Q198">
        <v>182</v>
      </c>
      <c r="R198" s="71">
        <v>111.67192410237942</v>
      </c>
      <c r="S198" s="44">
        <v>120.39817695411969</v>
      </c>
      <c r="T198" s="44">
        <v>152.52730376753979</v>
      </c>
      <c r="U198" s="44">
        <v>162.18938173496733</v>
      </c>
      <c r="V198" s="44">
        <v>184.11153291143535</v>
      </c>
      <c r="W198" s="72">
        <v>216.59579883365646</v>
      </c>
    </row>
    <row r="199" spans="17:23" x14ac:dyDescent="0.25">
      <c r="Q199">
        <v>183</v>
      </c>
      <c r="R199" s="71">
        <v>105.78696919309758</v>
      </c>
      <c r="S199" s="44">
        <v>110.44421683189204</v>
      </c>
      <c r="T199" s="44">
        <v>105.13424066347223</v>
      </c>
      <c r="U199" s="44">
        <v>125.17189424349709</v>
      </c>
      <c r="V199" s="44">
        <v>120.86904257003151</v>
      </c>
      <c r="W199" s="72">
        <v>120.54972104733149</v>
      </c>
    </row>
    <row r="200" spans="17:23" x14ac:dyDescent="0.25">
      <c r="Q200">
        <v>184</v>
      </c>
      <c r="R200" s="71">
        <v>105.26659129484997</v>
      </c>
      <c r="S200" s="44">
        <v>102.7828674806062</v>
      </c>
      <c r="T200" s="44">
        <v>106.29137016355361</v>
      </c>
      <c r="U200" s="44">
        <v>116.84569119107027</v>
      </c>
      <c r="V200" s="44">
        <v>134.55629293109078</v>
      </c>
      <c r="W200" s="72">
        <v>143.22584905082189</v>
      </c>
    </row>
    <row r="201" spans="17:23" x14ac:dyDescent="0.25">
      <c r="Q201">
        <v>185</v>
      </c>
      <c r="R201" s="71">
        <v>106.03027064726368</v>
      </c>
      <c r="S201" s="44">
        <v>111.21943950404885</v>
      </c>
      <c r="T201" s="44">
        <v>130.57089461622689</v>
      </c>
      <c r="U201" s="44">
        <v>144.02266339592438</v>
      </c>
      <c r="V201" s="44">
        <v>161.89548294316833</v>
      </c>
      <c r="W201" s="72">
        <v>157.88306945807969</v>
      </c>
    </row>
    <row r="202" spans="17:23" x14ac:dyDescent="0.25">
      <c r="Q202">
        <v>186</v>
      </c>
      <c r="R202" s="71">
        <v>110.75093295459</v>
      </c>
      <c r="S202" s="44">
        <v>119.56286279646375</v>
      </c>
      <c r="T202" s="44">
        <v>112.72689370960209</v>
      </c>
      <c r="U202" s="44">
        <v>117.70744974435527</v>
      </c>
      <c r="V202" s="44">
        <v>136.68473730489691</v>
      </c>
      <c r="W202" s="72">
        <v>139.9774199369194</v>
      </c>
    </row>
    <row r="203" spans="17:23" x14ac:dyDescent="0.25">
      <c r="Q203">
        <v>187</v>
      </c>
      <c r="R203" s="71">
        <v>106.40740551835108</v>
      </c>
      <c r="S203" s="44">
        <v>107.89068329464845</v>
      </c>
      <c r="T203" s="44">
        <v>116.1423045621963</v>
      </c>
      <c r="U203" s="44">
        <v>130.48464823289672</v>
      </c>
      <c r="V203" s="44">
        <v>133.64583528720738</v>
      </c>
      <c r="W203" s="72">
        <v>133.19424244650261</v>
      </c>
    </row>
    <row r="204" spans="17:23" x14ac:dyDescent="0.25">
      <c r="Q204">
        <v>188</v>
      </c>
      <c r="R204" s="71">
        <v>104.51396232203429</v>
      </c>
      <c r="S204" s="44">
        <v>107.76525188686682</v>
      </c>
      <c r="T204" s="44">
        <v>98.252167470612662</v>
      </c>
      <c r="U204" s="44">
        <v>96.175942467969705</v>
      </c>
      <c r="V204" s="44">
        <v>98.772500118315946</v>
      </c>
      <c r="W204" s="72">
        <v>98.863950531326083</v>
      </c>
    </row>
    <row r="205" spans="17:23" x14ac:dyDescent="0.25">
      <c r="Q205">
        <v>189</v>
      </c>
      <c r="R205" s="71">
        <v>109.66475641920127</v>
      </c>
      <c r="S205" s="44">
        <v>119.14927828775748</v>
      </c>
      <c r="T205" s="44">
        <v>106.1782298142265</v>
      </c>
      <c r="U205" s="44">
        <v>109.91297202646818</v>
      </c>
      <c r="V205" s="44">
        <v>120.25497864373312</v>
      </c>
      <c r="W205" s="72">
        <v>143.85160313790345</v>
      </c>
    </row>
    <row r="206" spans="17:23" x14ac:dyDescent="0.25">
      <c r="Q206">
        <v>190</v>
      </c>
      <c r="R206" s="71">
        <v>105.96444605114105</v>
      </c>
      <c r="S206" s="44">
        <v>119.63468652249881</v>
      </c>
      <c r="T206" s="44">
        <v>104.79660504715197</v>
      </c>
      <c r="U206" s="44">
        <v>138.47988583911271</v>
      </c>
      <c r="V206" s="44">
        <v>137.41706164123377</v>
      </c>
      <c r="W206" s="72">
        <v>142.72443796520693</v>
      </c>
    </row>
    <row r="207" spans="17:23" x14ac:dyDescent="0.25">
      <c r="Q207">
        <v>191</v>
      </c>
      <c r="R207" s="71">
        <v>107.88324006060554</v>
      </c>
      <c r="S207" s="44">
        <v>103.57181859717851</v>
      </c>
      <c r="T207" s="44">
        <v>107.30266380457007</v>
      </c>
      <c r="U207" s="44">
        <v>105.04896317834829</v>
      </c>
      <c r="V207" s="44">
        <v>109.2481473089266</v>
      </c>
      <c r="W207" s="72">
        <v>117.8881433381347</v>
      </c>
    </row>
    <row r="208" spans="17:23" x14ac:dyDescent="0.25">
      <c r="Q208">
        <v>192</v>
      </c>
      <c r="R208" s="71">
        <v>111.16772093832088</v>
      </c>
      <c r="S208" s="44">
        <v>122.08774227532631</v>
      </c>
      <c r="T208" s="44">
        <v>127.95250726928765</v>
      </c>
      <c r="U208" s="44">
        <v>116.55555923999873</v>
      </c>
      <c r="V208" s="44">
        <v>132.35682478145813</v>
      </c>
      <c r="W208" s="72">
        <v>133.90457201684706</v>
      </c>
    </row>
    <row r="209" spans="17:23" x14ac:dyDescent="0.25">
      <c r="Q209">
        <v>193</v>
      </c>
      <c r="R209" s="71">
        <v>106.50021337488127</v>
      </c>
      <c r="S209" s="44">
        <v>118.87368622178745</v>
      </c>
      <c r="T209" s="44">
        <v>121.68962725663418</v>
      </c>
      <c r="U209" s="44">
        <v>111.78788355018612</v>
      </c>
      <c r="V209" s="44">
        <v>114.04309438941229</v>
      </c>
      <c r="W209" s="72">
        <v>112.35170643549353</v>
      </c>
    </row>
    <row r="210" spans="17:23" x14ac:dyDescent="0.25">
      <c r="Q210">
        <v>194</v>
      </c>
      <c r="R210" s="71">
        <v>107.79507745284346</v>
      </c>
      <c r="S210" s="44">
        <v>113.04961336864524</v>
      </c>
      <c r="T210" s="44">
        <v>114.47066848338982</v>
      </c>
      <c r="U210" s="44">
        <v>134.97600170990492</v>
      </c>
      <c r="V210" s="44">
        <v>141.14697541725374</v>
      </c>
      <c r="W210" s="72">
        <v>167.88196128185663</v>
      </c>
    </row>
    <row r="211" spans="17:23" x14ac:dyDescent="0.25">
      <c r="Q211">
        <v>195</v>
      </c>
      <c r="R211" s="71">
        <v>109.88600670986469</v>
      </c>
      <c r="S211" s="44">
        <v>125.00680113210305</v>
      </c>
      <c r="T211" s="44">
        <v>131.18102504796201</v>
      </c>
      <c r="U211" s="44">
        <v>147.0103291105041</v>
      </c>
      <c r="V211" s="44">
        <v>173.75895627860936</v>
      </c>
      <c r="W211" s="72">
        <v>187.9569922172756</v>
      </c>
    </row>
    <row r="212" spans="17:23" x14ac:dyDescent="0.25">
      <c r="Q212">
        <v>196</v>
      </c>
      <c r="R212" s="71">
        <v>104.65700283137954</v>
      </c>
      <c r="S212" s="44">
        <v>109.00280023365681</v>
      </c>
      <c r="T212" s="44">
        <v>114.08876017310151</v>
      </c>
      <c r="U212" s="44">
        <v>130.28257107934556</v>
      </c>
      <c r="V212" s="44">
        <v>132.92567223681795</v>
      </c>
      <c r="W212" s="72">
        <v>148.84119860309755</v>
      </c>
    </row>
    <row r="213" spans="17:23" x14ac:dyDescent="0.25">
      <c r="Q213">
        <v>197</v>
      </c>
      <c r="R213" s="71">
        <v>108.20305654947828</v>
      </c>
      <c r="S213" s="44">
        <v>109.66174735740046</v>
      </c>
      <c r="T213" s="44">
        <v>107.88855221970773</v>
      </c>
      <c r="U213" s="44">
        <v>108.37717502385571</v>
      </c>
      <c r="V213" s="44">
        <v>125.32357014577015</v>
      </c>
      <c r="W213" s="72">
        <v>145.76354916400263</v>
      </c>
    </row>
    <row r="214" spans="17:23" x14ac:dyDescent="0.25">
      <c r="Q214">
        <v>198</v>
      </c>
      <c r="R214" s="71">
        <v>109.64863321494261</v>
      </c>
      <c r="S214" s="44">
        <v>108.47231188356332</v>
      </c>
      <c r="T214" s="44">
        <v>114.43266647884471</v>
      </c>
      <c r="U214" s="44">
        <v>132.87763965778322</v>
      </c>
      <c r="V214" s="44">
        <v>169.124685803669</v>
      </c>
      <c r="W214" s="72">
        <v>180.48194590492631</v>
      </c>
    </row>
    <row r="215" spans="17:23" x14ac:dyDescent="0.25">
      <c r="Q215">
        <v>199</v>
      </c>
      <c r="R215" s="71">
        <v>107.76216526896916</v>
      </c>
      <c r="S215" s="44">
        <v>117.76328663795708</v>
      </c>
      <c r="T215" s="44">
        <v>114.60093297849261</v>
      </c>
      <c r="U215" s="44">
        <v>138.48442310588251</v>
      </c>
      <c r="V215" s="44">
        <v>140.07522835037184</v>
      </c>
      <c r="W215" s="72">
        <v>151.91321385689454</v>
      </c>
    </row>
    <row r="216" spans="17:23" x14ac:dyDescent="0.25">
      <c r="Q216">
        <v>200</v>
      </c>
      <c r="R216" s="71">
        <v>107.14549079056277</v>
      </c>
      <c r="S216" s="44">
        <v>110.77181189533601</v>
      </c>
      <c r="T216" s="44">
        <v>106.91547690703304</v>
      </c>
      <c r="U216" s="44">
        <v>96.891457944418079</v>
      </c>
      <c r="V216" s="44">
        <v>111.58308473511519</v>
      </c>
      <c r="W216" s="72">
        <v>128.73279801142607</v>
      </c>
    </row>
    <row r="217" spans="17:23" x14ac:dyDescent="0.25">
      <c r="Q217">
        <v>201</v>
      </c>
      <c r="R217" s="71">
        <v>106.60043207817471</v>
      </c>
      <c r="S217" s="44">
        <v>129.69450635474547</v>
      </c>
      <c r="T217" s="44">
        <v>121.33624434172495</v>
      </c>
      <c r="U217" s="44">
        <v>135.00950970719785</v>
      </c>
      <c r="V217" s="44">
        <v>147.76865227529257</v>
      </c>
      <c r="W217" s="72">
        <v>160.87637984991045</v>
      </c>
    </row>
    <row r="218" spans="17:23" x14ac:dyDescent="0.25">
      <c r="Q218">
        <v>202</v>
      </c>
      <c r="R218" s="71">
        <v>111.90641311209396</v>
      </c>
      <c r="S218" s="44">
        <v>142.88473947112956</v>
      </c>
      <c r="T218" s="44">
        <v>160.58336391510937</v>
      </c>
      <c r="U218" s="44">
        <v>174.22498871752791</v>
      </c>
      <c r="V218" s="44">
        <v>180.21648051074064</v>
      </c>
      <c r="W218" s="72">
        <v>202.54069351942414</v>
      </c>
    </row>
    <row r="219" spans="17:23" x14ac:dyDescent="0.25">
      <c r="Q219">
        <v>203</v>
      </c>
      <c r="R219" s="71">
        <v>107.47883472818533</v>
      </c>
      <c r="S219" s="44">
        <v>111.23743921241365</v>
      </c>
      <c r="T219" s="44">
        <v>128.83341930020148</v>
      </c>
      <c r="U219" s="44">
        <v>146.22125116950869</v>
      </c>
      <c r="V219" s="44">
        <v>173.76657834046668</v>
      </c>
      <c r="W219" s="72">
        <v>186.37497183078202</v>
      </c>
    </row>
    <row r="220" spans="17:23" x14ac:dyDescent="0.25">
      <c r="Q220">
        <v>204</v>
      </c>
      <c r="R220" s="71">
        <v>108.22150586300316</v>
      </c>
      <c r="S220" s="44">
        <v>116.55160798074361</v>
      </c>
      <c r="T220" s="44">
        <v>129.113098646948</v>
      </c>
      <c r="U220" s="44">
        <v>137.02198400942092</v>
      </c>
      <c r="V220" s="44">
        <v>131.55083093639576</v>
      </c>
      <c r="W220" s="72">
        <v>126.49622580666616</v>
      </c>
    </row>
    <row r="221" spans="17:23" x14ac:dyDescent="0.25">
      <c r="Q221">
        <v>205</v>
      </c>
      <c r="R221" s="71">
        <v>107.24952587793977</v>
      </c>
      <c r="S221" s="44">
        <v>103.91182000953958</v>
      </c>
      <c r="T221" s="44">
        <v>109.24287746730259</v>
      </c>
      <c r="U221" s="44">
        <v>117.67842707551188</v>
      </c>
      <c r="V221" s="44">
        <v>129.78596164514636</v>
      </c>
      <c r="W221" s="72">
        <v>140.4283516795532</v>
      </c>
    </row>
    <row r="222" spans="17:23" x14ac:dyDescent="0.25">
      <c r="Q222">
        <v>206</v>
      </c>
      <c r="R222" s="71">
        <v>104.37669078430993</v>
      </c>
      <c r="S222" s="44">
        <v>113.9829821169989</v>
      </c>
      <c r="T222" s="44">
        <v>136.86220110481267</v>
      </c>
      <c r="U222" s="44">
        <v>146.02455713428401</v>
      </c>
      <c r="V222" s="44">
        <v>171.7747053342018</v>
      </c>
      <c r="W222" s="72">
        <v>160.18300129393032</v>
      </c>
    </row>
    <row r="223" spans="17:23" x14ac:dyDescent="0.25">
      <c r="Q223">
        <v>207</v>
      </c>
      <c r="R223" s="71">
        <v>101.98397353753053</v>
      </c>
      <c r="S223" s="44">
        <v>102.26979148252036</v>
      </c>
      <c r="T223" s="44">
        <v>124.04724581957802</v>
      </c>
      <c r="U223" s="44">
        <v>131.14595910906201</v>
      </c>
      <c r="V223" s="44">
        <v>128.9632111715629</v>
      </c>
      <c r="W223" s="72">
        <v>135.98700820916557</v>
      </c>
    </row>
    <row r="224" spans="17:23" x14ac:dyDescent="0.25">
      <c r="Q224">
        <v>208</v>
      </c>
      <c r="R224" s="71">
        <v>106.630403976539</v>
      </c>
      <c r="S224" s="44">
        <v>110.01507073736184</v>
      </c>
      <c r="T224" s="44">
        <v>117.9509844116193</v>
      </c>
      <c r="U224" s="44">
        <v>122.74741834131025</v>
      </c>
      <c r="V224" s="44">
        <v>150.94723702816856</v>
      </c>
      <c r="W224" s="72">
        <v>145.03528520722264</v>
      </c>
    </row>
    <row r="225" spans="17:23" x14ac:dyDescent="0.25">
      <c r="Q225">
        <v>209</v>
      </c>
      <c r="R225" s="71">
        <v>108.09904903589897</v>
      </c>
      <c r="S225" s="44">
        <v>108.47265355958749</v>
      </c>
      <c r="T225" s="44">
        <v>114.17820601649001</v>
      </c>
      <c r="U225" s="44">
        <v>134.36867693701063</v>
      </c>
      <c r="V225" s="44">
        <v>150.56112038117405</v>
      </c>
      <c r="W225" s="72">
        <v>153.24391820219185</v>
      </c>
    </row>
    <row r="226" spans="17:23" x14ac:dyDescent="0.25">
      <c r="Q226">
        <v>210</v>
      </c>
      <c r="R226" s="71">
        <v>109.60735800791035</v>
      </c>
      <c r="S226" s="44">
        <v>114.1514653614812</v>
      </c>
      <c r="T226" s="44">
        <v>103.63562463181228</v>
      </c>
      <c r="U226" s="44">
        <v>118.84136103402589</v>
      </c>
      <c r="V226" s="44">
        <v>120.89772144646362</v>
      </c>
      <c r="W226" s="72">
        <v>133.99186077875422</v>
      </c>
    </row>
    <row r="227" spans="17:23" x14ac:dyDescent="0.25">
      <c r="Q227">
        <v>211</v>
      </c>
      <c r="R227" s="71">
        <v>113.32515972335983</v>
      </c>
      <c r="S227" s="44">
        <v>111.47393724448249</v>
      </c>
      <c r="T227" s="44">
        <v>134.87090472659551</v>
      </c>
      <c r="U227" s="44">
        <v>149.17645525875719</v>
      </c>
      <c r="V227" s="44">
        <v>175.12790710394066</v>
      </c>
      <c r="W227" s="72">
        <v>223.45507988703258</v>
      </c>
    </row>
    <row r="228" spans="17:23" x14ac:dyDescent="0.25">
      <c r="Q228">
        <v>212</v>
      </c>
      <c r="R228" s="71">
        <v>104.6932421805684</v>
      </c>
      <c r="S228" s="44">
        <v>95.209708680962635</v>
      </c>
      <c r="T228" s="44">
        <v>114.4667614341798</v>
      </c>
      <c r="U228" s="44">
        <v>123.40859881315767</v>
      </c>
      <c r="V228" s="44">
        <v>140.44716055993879</v>
      </c>
      <c r="W228" s="72">
        <v>143.03945336272935</v>
      </c>
    </row>
    <row r="229" spans="17:23" x14ac:dyDescent="0.25">
      <c r="Q229">
        <v>213</v>
      </c>
      <c r="R229" s="71">
        <v>103.46143037348598</v>
      </c>
      <c r="S229" s="44">
        <v>114.31223301042277</v>
      </c>
      <c r="T229" s="44">
        <v>137.3988229128924</v>
      </c>
      <c r="U229" s="44">
        <v>156.33968398996268</v>
      </c>
      <c r="V229" s="44">
        <v>148.76821175486728</v>
      </c>
      <c r="W229" s="72">
        <v>143.88068946508153</v>
      </c>
    </row>
    <row r="230" spans="17:23" x14ac:dyDescent="0.25">
      <c r="Q230">
        <v>214</v>
      </c>
      <c r="R230" s="71">
        <v>100.61191653701417</v>
      </c>
      <c r="S230" s="44">
        <v>101.94463174463438</v>
      </c>
      <c r="T230" s="44">
        <v>98.201961820238381</v>
      </c>
      <c r="U230" s="44">
        <v>97.146198565443953</v>
      </c>
      <c r="V230" s="44">
        <v>107.34125874662612</v>
      </c>
      <c r="W230" s="72">
        <v>103.41099199668838</v>
      </c>
    </row>
    <row r="231" spans="17:23" x14ac:dyDescent="0.25">
      <c r="Q231">
        <v>215</v>
      </c>
      <c r="R231" s="71">
        <v>107.98558387635734</v>
      </c>
      <c r="S231" s="44">
        <v>103.32805751229924</v>
      </c>
      <c r="T231" s="44">
        <v>135.65822747359204</v>
      </c>
      <c r="U231" s="44">
        <v>128.94642729056355</v>
      </c>
      <c r="V231" s="44">
        <v>145.62286112432989</v>
      </c>
      <c r="W231" s="72">
        <v>139.95489104744334</v>
      </c>
    </row>
    <row r="232" spans="17:23" x14ac:dyDescent="0.25">
      <c r="Q232">
        <v>216</v>
      </c>
      <c r="R232" s="71">
        <v>111.77218694535964</v>
      </c>
      <c r="S232" s="44">
        <v>106.48526241688261</v>
      </c>
      <c r="T232" s="44">
        <v>105.7213377799995</v>
      </c>
      <c r="U232" s="44">
        <v>109.06426307599712</v>
      </c>
      <c r="V232" s="44">
        <v>116.9664469975401</v>
      </c>
      <c r="W232" s="72">
        <v>118.4473296239742</v>
      </c>
    </row>
    <row r="233" spans="17:23" x14ac:dyDescent="0.25">
      <c r="Q233">
        <v>217</v>
      </c>
      <c r="R233" s="71">
        <v>109.01337538900809</v>
      </c>
      <c r="S233" s="44">
        <v>113.97260343552044</v>
      </c>
      <c r="T233" s="44">
        <v>132.23526691266392</v>
      </c>
      <c r="U233" s="44">
        <v>128.09280768068371</v>
      </c>
      <c r="V233" s="44">
        <v>144.25872644735148</v>
      </c>
      <c r="W233" s="72">
        <v>152.29658440760201</v>
      </c>
    </row>
    <row r="234" spans="17:23" x14ac:dyDescent="0.25">
      <c r="Q234">
        <v>218</v>
      </c>
      <c r="R234" s="71">
        <v>111.51501664026802</v>
      </c>
      <c r="S234" s="44">
        <v>120.26654623571061</v>
      </c>
      <c r="T234" s="44">
        <v>139.00285968898959</v>
      </c>
      <c r="U234" s="44">
        <v>153.78792531336046</v>
      </c>
      <c r="V234" s="44">
        <v>180.05463544663942</v>
      </c>
      <c r="W234" s="72">
        <v>183.78474258205304</v>
      </c>
    </row>
    <row r="235" spans="17:23" x14ac:dyDescent="0.25">
      <c r="Q235">
        <v>219</v>
      </c>
      <c r="R235" s="71">
        <v>104.95245097062121</v>
      </c>
      <c r="S235" s="44">
        <v>107.48391373815289</v>
      </c>
      <c r="T235" s="44">
        <v>110.93772754833257</v>
      </c>
      <c r="U235" s="44">
        <v>126.57203919537336</v>
      </c>
      <c r="V235" s="44">
        <v>148.44377626215021</v>
      </c>
      <c r="W235" s="72">
        <v>138.2827327931675</v>
      </c>
    </row>
    <row r="236" spans="17:23" x14ac:dyDescent="0.25">
      <c r="Q236">
        <v>220</v>
      </c>
      <c r="R236" s="71">
        <v>113.80694467709107</v>
      </c>
      <c r="S236" s="44">
        <v>105.4583269992561</v>
      </c>
      <c r="T236" s="44">
        <v>102.88510420704969</v>
      </c>
      <c r="U236" s="44">
        <v>118.91504610754407</v>
      </c>
      <c r="V236" s="44">
        <v>138.68566139359785</v>
      </c>
      <c r="W236" s="72">
        <v>142.96711482586761</v>
      </c>
    </row>
    <row r="237" spans="17:23" x14ac:dyDescent="0.25">
      <c r="Q237">
        <v>221</v>
      </c>
      <c r="R237" s="71">
        <v>109.12058165891339</v>
      </c>
      <c r="S237" s="44">
        <v>114.10260157800035</v>
      </c>
      <c r="T237" s="44">
        <v>109.36625687011184</v>
      </c>
      <c r="U237" s="44">
        <v>123.24060468846038</v>
      </c>
      <c r="V237" s="44">
        <v>115.51429669554311</v>
      </c>
      <c r="W237" s="72">
        <v>115.05159901838304</v>
      </c>
    </row>
    <row r="238" spans="17:23" x14ac:dyDescent="0.25">
      <c r="Q238">
        <v>222</v>
      </c>
      <c r="R238" s="71">
        <v>109.1775522359214</v>
      </c>
      <c r="S238" s="44">
        <v>110.87310993107383</v>
      </c>
      <c r="T238" s="44">
        <v>143.90369192505929</v>
      </c>
      <c r="U238" s="44">
        <v>159.76403065852625</v>
      </c>
      <c r="V238" s="44">
        <v>175.69948679069736</v>
      </c>
      <c r="W238" s="72">
        <v>240.67613356643309</v>
      </c>
    </row>
    <row r="239" spans="17:23" x14ac:dyDescent="0.25">
      <c r="Q239">
        <v>223</v>
      </c>
      <c r="R239" s="71">
        <v>114.19826586897773</v>
      </c>
      <c r="S239" s="44">
        <v>130.15326901624792</v>
      </c>
      <c r="T239" s="44">
        <v>154.60118993550918</v>
      </c>
      <c r="U239" s="44">
        <v>188.45560752883952</v>
      </c>
      <c r="V239" s="44">
        <v>234.89554929197999</v>
      </c>
      <c r="W239" s="72">
        <v>251.23658186174808</v>
      </c>
    </row>
    <row r="240" spans="17:23" x14ac:dyDescent="0.25">
      <c r="Q240">
        <v>224</v>
      </c>
      <c r="R240" s="71">
        <v>109.26002650946893</v>
      </c>
      <c r="S240" s="44">
        <v>118.60883188931635</v>
      </c>
      <c r="T240" s="44">
        <v>132.45615995013341</v>
      </c>
      <c r="U240" s="44">
        <v>146.01781462234769</v>
      </c>
      <c r="V240" s="44">
        <v>154.6437542380117</v>
      </c>
      <c r="W240" s="72">
        <v>169.10495133784224</v>
      </c>
    </row>
    <row r="241" spans="17:23" x14ac:dyDescent="0.25">
      <c r="Q241">
        <v>225</v>
      </c>
      <c r="R241" s="71">
        <v>111.1909103289605</v>
      </c>
      <c r="S241" s="44">
        <v>122.98980232562653</v>
      </c>
      <c r="T241" s="44">
        <v>130.25744045430429</v>
      </c>
      <c r="U241" s="44">
        <v>149.00436596754872</v>
      </c>
      <c r="V241" s="44">
        <v>155.48938650288031</v>
      </c>
      <c r="W241" s="72">
        <v>177.89671890276614</v>
      </c>
    </row>
    <row r="242" spans="17:23" x14ac:dyDescent="0.25">
      <c r="Q242">
        <v>226</v>
      </c>
      <c r="R242" s="71">
        <v>107.15814755540973</v>
      </c>
      <c r="S242" s="44">
        <v>126.02821546384088</v>
      </c>
      <c r="T242" s="44">
        <v>128.15714523385319</v>
      </c>
      <c r="U242" s="44">
        <v>118.77931543575897</v>
      </c>
      <c r="V242" s="44">
        <v>146.61168728094873</v>
      </c>
      <c r="W242" s="72">
        <v>165.89955345683524</v>
      </c>
    </row>
    <row r="243" spans="17:23" x14ac:dyDescent="0.25">
      <c r="Q243">
        <v>227</v>
      </c>
      <c r="R243" s="71">
        <v>111.81687392329974</v>
      </c>
      <c r="S243" s="44">
        <v>132.09550754419229</v>
      </c>
      <c r="T243" s="44">
        <v>149.53106751757628</v>
      </c>
      <c r="U243" s="44">
        <v>156.09037293576191</v>
      </c>
      <c r="V243" s="44">
        <v>178.66747766678134</v>
      </c>
      <c r="W243" s="72">
        <v>212.43569912387176</v>
      </c>
    </row>
    <row r="244" spans="17:23" x14ac:dyDescent="0.25">
      <c r="Q244">
        <v>228</v>
      </c>
      <c r="R244" s="71">
        <v>112.45298026252939</v>
      </c>
      <c r="S244" s="44">
        <v>113.52904773173495</v>
      </c>
      <c r="T244" s="44">
        <v>131.31276659300602</v>
      </c>
      <c r="U244" s="44">
        <v>156.62619246434355</v>
      </c>
      <c r="V244" s="44">
        <v>153.42726513517212</v>
      </c>
      <c r="W244" s="72">
        <v>164.61093223270922</v>
      </c>
    </row>
    <row r="245" spans="17:23" x14ac:dyDescent="0.25">
      <c r="Q245">
        <v>229</v>
      </c>
      <c r="R245" s="71">
        <v>106.46124806375161</v>
      </c>
      <c r="S245" s="44">
        <v>116.05138368759158</v>
      </c>
      <c r="T245" s="44">
        <v>129.88258623591483</v>
      </c>
      <c r="U245" s="44">
        <v>133.62441916997099</v>
      </c>
      <c r="V245" s="44">
        <v>142.89325259653037</v>
      </c>
      <c r="W245" s="72">
        <v>146.79197634225329</v>
      </c>
    </row>
    <row r="246" spans="17:23" x14ac:dyDescent="0.25">
      <c r="Q246">
        <v>230</v>
      </c>
      <c r="R246" s="71">
        <v>108.79874647525691</v>
      </c>
      <c r="S246" s="44">
        <v>118.27916159876567</v>
      </c>
      <c r="T246" s="44">
        <v>114.71470994019232</v>
      </c>
      <c r="U246" s="44">
        <v>132.48849382620685</v>
      </c>
      <c r="V246" s="44">
        <v>148.33725944666804</v>
      </c>
      <c r="W246" s="72">
        <v>160.16160829573181</v>
      </c>
    </row>
    <row r="247" spans="17:23" x14ac:dyDescent="0.25">
      <c r="Q247">
        <v>231</v>
      </c>
      <c r="R247" s="71">
        <v>107.48433515154132</v>
      </c>
      <c r="S247" s="44">
        <v>107.96764876595709</v>
      </c>
      <c r="T247" s="44">
        <v>129.43976144835122</v>
      </c>
      <c r="U247" s="44">
        <v>145.22561884036256</v>
      </c>
      <c r="V247" s="44">
        <v>152.0559036758435</v>
      </c>
      <c r="W247" s="72">
        <v>161.97760639562082</v>
      </c>
    </row>
    <row r="248" spans="17:23" x14ac:dyDescent="0.25">
      <c r="Q248">
        <v>232</v>
      </c>
      <c r="R248" s="71">
        <v>110.45558915400733</v>
      </c>
      <c r="S248" s="44">
        <v>106.10751227106542</v>
      </c>
      <c r="T248" s="44">
        <v>103.10782979441393</v>
      </c>
      <c r="U248" s="44">
        <v>130.88031733483359</v>
      </c>
      <c r="V248" s="44">
        <v>151.13898385890411</v>
      </c>
      <c r="W248" s="72">
        <v>183.08863379038627</v>
      </c>
    </row>
    <row r="249" spans="17:23" x14ac:dyDescent="0.25">
      <c r="Q249">
        <v>233</v>
      </c>
      <c r="R249" s="71">
        <v>105.61919039196283</v>
      </c>
      <c r="S249" s="44">
        <v>104.68972542963482</v>
      </c>
      <c r="T249" s="44">
        <v>109.30883734723807</v>
      </c>
      <c r="U249" s="44">
        <v>120.18911282892468</v>
      </c>
      <c r="V249" s="44">
        <v>134.18198959716349</v>
      </c>
      <c r="W249" s="72">
        <v>162.34733963418685</v>
      </c>
    </row>
    <row r="250" spans="17:23" x14ac:dyDescent="0.25">
      <c r="Q250">
        <v>234</v>
      </c>
      <c r="R250" s="71">
        <v>110.53186312583773</v>
      </c>
      <c r="S250" s="44">
        <v>109.37558683069952</v>
      </c>
      <c r="T250" s="44">
        <v>109.75237696016565</v>
      </c>
      <c r="U250" s="44">
        <v>115.62773267963129</v>
      </c>
      <c r="V250" s="44">
        <v>130.46741739022298</v>
      </c>
      <c r="W250" s="72">
        <v>146.38364475864549</v>
      </c>
    </row>
    <row r="251" spans="17:23" x14ac:dyDescent="0.25">
      <c r="Q251">
        <v>235</v>
      </c>
      <c r="R251" s="71">
        <v>109.90631031465654</v>
      </c>
      <c r="S251" s="44">
        <v>124.75844884017597</v>
      </c>
      <c r="T251" s="44">
        <v>137.83756149561017</v>
      </c>
      <c r="U251" s="44">
        <v>132.27292291556196</v>
      </c>
      <c r="V251" s="44">
        <v>147.17761252796339</v>
      </c>
      <c r="W251" s="72">
        <v>159.65753817789181</v>
      </c>
    </row>
    <row r="252" spans="17:23" x14ac:dyDescent="0.25">
      <c r="Q252">
        <v>236</v>
      </c>
      <c r="R252" s="71">
        <v>109.42000681027056</v>
      </c>
      <c r="S252" s="44">
        <v>114.82132647373018</v>
      </c>
      <c r="T252" s="44">
        <v>116.4775192867196</v>
      </c>
      <c r="U252" s="44">
        <v>131.11462873376675</v>
      </c>
      <c r="V252" s="44">
        <v>138.10226956289213</v>
      </c>
      <c r="W252" s="72">
        <v>143.49219067387557</v>
      </c>
    </row>
    <row r="253" spans="17:23" x14ac:dyDescent="0.25">
      <c r="Q253">
        <v>237</v>
      </c>
      <c r="R253" s="71">
        <v>109.69093186058274</v>
      </c>
      <c r="S253" s="44">
        <v>117.88675662375893</v>
      </c>
      <c r="T253" s="44">
        <v>130.86993019702763</v>
      </c>
      <c r="U253" s="44">
        <v>123.86121654405962</v>
      </c>
      <c r="V253" s="44">
        <v>130.03108677891692</v>
      </c>
      <c r="W253" s="72">
        <v>129.91709318437321</v>
      </c>
    </row>
    <row r="254" spans="17:23" x14ac:dyDescent="0.25">
      <c r="Q254">
        <v>238</v>
      </c>
      <c r="R254" s="71">
        <v>108.71206501489836</v>
      </c>
      <c r="S254" s="44">
        <v>109.25726517116772</v>
      </c>
      <c r="T254" s="44">
        <v>111.62836760969201</v>
      </c>
      <c r="U254" s="44">
        <v>109.20745271634965</v>
      </c>
      <c r="V254" s="44">
        <v>106.88019144382542</v>
      </c>
      <c r="W254" s="72">
        <v>123.85942014571539</v>
      </c>
    </row>
    <row r="255" spans="17:23" x14ac:dyDescent="0.25">
      <c r="Q255">
        <v>239</v>
      </c>
      <c r="R255" s="71">
        <v>105.88474324988564</v>
      </c>
      <c r="S255" s="44">
        <v>108.32378215634431</v>
      </c>
      <c r="T255" s="44">
        <v>116.13885123006578</v>
      </c>
      <c r="U255" s="44">
        <v>129.41166192286704</v>
      </c>
      <c r="V255" s="44">
        <v>148.47721251658535</v>
      </c>
      <c r="W255" s="72">
        <v>174.97160848325146</v>
      </c>
    </row>
    <row r="256" spans="17:23" x14ac:dyDescent="0.25">
      <c r="Q256">
        <v>240</v>
      </c>
      <c r="R256" s="71">
        <v>106.69399879208979</v>
      </c>
      <c r="S256" s="44">
        <v>98.289058778581293</v>
      </c>
      <c r="T256" s="44">
        <v>103.94083581263709</v>
      </c>
      <c r="U256" s="44">
        <v>106.02244100449461</v>
      </c>
      <c r="V256" s="44">
        <v>111.09552637742721</v>
      </c>
      <c r="W256" s="72">
        <v>124.44288789496056</v>
      </c>
    </row>
    <row r="257" spans="17:23" x14ac:dyDescent="0.25">
      <c r="Q257">
        <v>241</v>
      </c>
      <c r="R257" s="71">
        <v>111.75275968513556</v>
      </c>
      <c r="S257" s="44">
        <v>110.70526228909192</v>
      </c>
      <c r="T257" s="44">
        <v>126.08010134368749</v>
      </c>
      <c r="U257" s="44">
        <v>136.41915269599613</v>
      </c>
      <c r="V257" s="44">
        <v>144.37740925081005</v>
      </c>
      <c r="W257" s="72">
        <v>177.38220255466183</v>
      </c>
    </row>
    <row r="258" spans="17:23" x14ac:dyDescent="0.25">
      <c r="Q258">
        <v>242</v>
      </c>
      <c r="R258" s="71">
        <v>108.29187827838366</v>
      </c>
      <c r="S258" s="44">
        <v>112.05401514611435</v>
      </c>
      <c r="T258" s="44">
        <v>121.98433161219589</v>
      </c>
      <c r="U258" s="44">
        <v>128.72411115102457</v>
      </c>
      <c r="V258" s="44">
        <v>148.18432996869856</v>
      </c>
      <c r="W258" s="72">
        <v>146.75745369491364</v>
      </c>
    </row>
    <row r="259" spans="17:23" x14ac:dyDescent="0.25">
      <c r="Q259">
        <v>243</v>
      </c>
      <c r="R259" s="71">
        <v>110.12627647995055</v>
      </c>
      <c r="S259" s="44">
        <v>114.88981038213211</v>
      </c>
      <c r="T259" s="44">
        <v>123.15385600832352</v>
      </c>
      <c r="U259" s="44">
        <v>142.72557351644539</v>
      </c>
      <c r="V259" s="44">
        <v>138.09738963308931</v>
      </c>
      <c r="W259" s="72">
        <v>148.24826150600649</v>
      </c>
    </row>
    <row r="260" spans="17:23" x14ac:dyDescent="0.25">
      <c r="Q260">
        <v>244</v>
      </c>
      <c r="R260" s="71">
        <v>109.76783380855331</v>
      </c>
      <c r="S260" s="44">
        <v>112.63046084163004</v>
      </c>
      <c r="T260" s="44">
        <v>123.38133561743976</v>
      </c>
      <c r="U260" s="44">
        <v>131.35256785517834</v>
      </c>
      <c r="V260" s="44">
        <v>129.60448822041812</v>
      </c>
      <c r="W260" s="72">
        <v>144.09387056929504</v>
      </c>
    </row>
    <row r="261" spans="17:23" x14ac:dyDescent="0.25">
      <c r="Q261">
        <v>245</v>
      </c>
      <c r="R261" s="71">
        <v>110.3692905582795</v>
      </c>
      <c r="S261" s="44">
        <v>96.47964016488487</v>
      </c>
      <c r="T261" s="44">
        <v>114.38849725900462</v>
      </c>
      <c r="U261" s="44">
        <v>150.15612106610803</v>
      </c>
      <c r="V261" s="44">
        <v>163.82221251569004</v>
      </c>
      <c r="W261" s="72">
        <v>166.76388680877923</v>
      </c>
    </row>
    <row r="262" spans="17:23" x14ac:dyDescent="0.25">
      <c r="Q262">
        <v>246</v>
      </c>
      <c r="R262" s="71">
        <v>104.70465484417795</v>
      </c>
      <c r="S262" s="44">
        <v>121.07937001100532</v>
      </c>
      <c r="T262" s="44">
        <v>120.1817372140917</v>
      </c>
      <c r="U262" s="44">
        <v>144.25082021865347</v>
      </c>
      <c r="V262" s="44">
        <v>167.67234360197597</v>
      </c>
      <c r="W262" s="72">
        <v>151.68328076867078</v>
      </c>
    </row>
    <row r="263" spans="17:23" x14ac:dyDescent="0.25">
      <c r="Q263">
        <v>247</v>
      </c>
      <c r="R263" s="71">
        <v>112.11002336962207</v>
      </c>
      <c r="S263" s="44">
        <v>125.75093183447476</v>
      </c>
      <c r="T263" s="44">
        <v>134.2744701513509</v>
      </c>
      <c r="U263" s="44">
        <v>128.96447461514802</v>
      </c>
      <c r="V263" s="44">
        <v>154.37592577008527</v>
      </c>
      <c r="W263" s="72">
        <v>169.98431420566777</v>
      </c>
    </row>
    <row r="264" spans="17:23" x14ac:dyDescent="0.25">
      <c r="Q264">
        <v>248</v>
      </c>
      <c r="R264" s="71">
        <v>112.34390152508351</v>
      </c>
      <c r="S264" s="44">
        <v>120.52715364386604</v>
      </c>
      <c r="T264" s="44">
        <v>118.0773202579628</v>
      </c>
      <c r="U264" s="44">
        <v>122.52961815382267</v>
      </c>
      <c r="V264" s="44">
        <v>134.46793355993179</v>
      </c>
      <c r="W264" s="72">
        <v>144.40089372372896</v>
      </c>
    </row>
    <row r="265" spans="17:23" x14ac:dyDescent="0.25">
      <c r="Q265">
        <v>249</v>
      </c>
      <c r="R265" s="71">
        <v>112.37761893217875</v>
      </c>
      <c r="S265" s="44">
        <v>119.16339095667611</v>
      </c>
      <c r="T265" s="44">
        <v>119.85379500579765</v>
      </c>
      <c r="U265" s="44">
        <v>134.02538877611886</v>
      </c>
      <c r="V265" s="44">
        <v>158.98036964117372</v>
      </c>
      <c r="W265" s="72">
        <v>154.08350514676383</v>
      </c>
    </row>
    <row r="266" spans="17:23" x14ac:dyDescent="0.25">
      <c r="Q266">
        <v>250</v>
      </c>
      <c r="R266" s="73">
        <v>114.56713699199643</v>
      </c>
      <c r="S266" s="74">
        <v>115.68189008601135</v>
      </c>
      <c r="T266" s="74">
        <v>133.94370487026546</v>
      </c>
      <c r="U266" s="74">
        <v>173.25084840647094</v>
      </c>
      <c r="V266" s="74">
        <v>166.94893062373049</v>
      </c>
      <c r="W266" s="60">
        <v>163.75709607521873</v>
      </c>
    </row>
  </sheetData>
  <mergeCells count="1">
    <mergeCell ref="R14:W1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6"/>
  <sheetViews>
    <sheetView workbookViewId="0">
      <selection activeCell="A6" sqref="A6:B6"/>
    </sheetView>
  </sheetViews>
  <sheetFormatPr defaultRowHeight="15" x14ac:dyDescent="0.25"/>
  <cols>
    <col min="1" max="1" width="20.5703125" bestFit="1" customWidth="1"/>
    <col min="2" max="2" width="11.28515625" bestFit="1" customWidth="1"/>
    <col min="17" max="17" width="10.5703125" bestFit="1" customWidth="1"/>
  </cols>
  <sheetData>
    <row r="1" spans="1:23" x14ac:dyDescent="0.25">
      <c r="A1" s="99" t="s">
        <v>24</v>
      </c>
      <c r="B1" s="40">
        <v>59.79</v>
      </c>
    </row>
    <row r="2" spans="1:23" x14ac:dyDescent="0.25">
      <c r="A2" s="100" t="s">
        <v>25</v>
      </c>
      <c r="B2" s="38">
        <v>5</v>
      </c>
    </row>
    <row r="3" spans="1:23" x14ac:dyDescent="0.25">
      <c r="A3" s="100" t="s">
        <v>26</v>
      </c>
      <c r="B3" s="38">
        <v>168</v>
      </c>
    </row>
    <row r="4" spans="1:23" x14ac:dyDescent="0.25">
      <c r="A4" s="100" t="s">
        <v>27</v>
      </c>
      <c r="B4" s="41">
        <f>B3*B1</f>
        <v>10044.719999999999</v>
      </c>
    </row>
    <row r="5" spans="1:23" ht="15.75" thickBot="1" x14ac:dyDescent="0.3">
      <c r="A5" s="101" t="s">
        <v>28</v>
      </c>
      <c r="B5" s="39">
        <v>0.66</v>
      </c>
    </row>
    <row r="6" spans="1:23" ht="15.75" thickBot="1" x14ac:dyDescent="0.3">
      <c r="A6" s="134" t="s">
        <v>54</v>
      </c>
      <c r="B6" s="39">
        <f>B5*SQRT(H15)</f>
        <v>0.35641222201265776</v>
      </c>
    </row>
    <row r="8" spans="1:23" ht="15.75" thickBot="1" x14ac:dyDescent="0.3"/>
    <row r="9" spans="1:23" ht="50.25" customHeight="1" thickBot="1" x14ac:dyDescent="0.3">
      <c r="A9" s="50" t="s">
        <v>32</v>
      </c>
      <c r="B9" s="51" t="s">
        <v>31</v>
      </c>
      <c r="C9" s="51" t="s">
        <v>29</v>
      </c>
      <c r="D9" s="52" t="s">
        <v>6</v>
      </c>
      <c r="G9" s="76" t="s">
        <v>36</v>
      </c>
      <c r="H9" s="77" t="s">
        <v>29</v>
      </c>
      <c r="I9" s="78" t="s">
        <v>35</v>
      </c>
    </row>
    <row r="10" spans="1:23" x14ac:dyDescent="0.25">
      <c r="A10" s="87">
        <v>0</v>
      </c>
      <c r="B10" s="88">
        <f>B1</f>
        <v>59.79</v>
      </c>
      <c r="C10" s="49">
        <f>$H$10</f>
        <v>0.31069999999999998</v>
      </c>
      <c r="D10" s="49">
        <f>$I$10</f>
        <v>0</v>
      </c>
      <c r="G10" s="79">
        <v>1</v>
      </c>
      <c r="H10" s="80">
        <v>0.31069999999999998</v>
      </c>
      <c r="I10" s="81">
        <v>0</v>
      </c>
      <c r="Q10" s="68" t="s">
        <v>36</v>
      </c>
      <c r="R10" s="69">
        <v>0</v>
      </c>
      <c r="S10" s="69">
        <v>1</v>
      </c>
      <c r="T10" s="69">
        <v>2</v>
      </c>
      <c r="U10" s="69">
        <v>3</v>
      </c>
      <c r="V10" s="69">
        <v>4</v>
      </c>
      <c r="W10" s="70">
        <v>5</v>
      </c>
    </row>
    <row r="11" spans="1:23" x14ac:dyDescent="0.25">
      <c r="A11" s="75">
        <v>1</v>
      </c>
      <c r="B11" s="46">
        <f ca="1">B10+B10*((D10/12)+(C10/12)*NORMINV(RAND(),0,1))</f>
        <v>60.46954568655638</v>
      </c>
      <c r="C11" s="47">
        <f t="shared" ref="C11:C21" si="0">$H$10</f>
        <v>0.31069999999999998</v>
      </c>
      <c r="D11" s="47">
        <f t="shared" ref="D11:D21" si="1">$I$10</f>
        <v>0</v>
      </c>
      <c r="G11" s="53">
        <v>2</v>
      </c>
      <c r="H11" s="47">
        <v>0.28599999999999998</v>
      </c>
      <c r="I11" s="54">
        <v>5.0999999999999997E-2</v>
      </c>
      <c r="Q11" s="73" t="s">
        <v>38</v>
      </c>
      <c r="R11" s="74">
        <f ca="1">AVERAGE(R15:R265)</f>
        <v>59.613069531303111</v>
      </c>
      <c r="S11" s="74">
        <f t="shared" ref="S11:W11" ca="1" si="2">AVERAGE(S15:S265)</f>
        <v>59.456047098221411</v>
      </c>
      <c r="T11" s="74">
        <f t="shared" ca="1" si="2"/>
        <v>62.406448165053355</v>
      </c>
      <c r="U11" s="74">
        <f t="shared" ca="1" si="2"/>
        <v>66.066894438216778</v>
      </c>
      <c r="V11" s="74">
        <f t="shared" ca="1" si="2"/>
        <v>71.764676940252158</v>
      </c>
      <c r="W11" s="60">
        <f t="shared" ca="1" si="2"/>
        <v>79.585096398110679</v>
      </c>
    </row>
    <row r="12" spans="1:23" x14ac:dyDescent="0.25">
      <c r="A12" s="75">
        <v>2</v>
      </c>
      <c r="B12" s="46">
        <f t="shared" ref="B12:B70" ca="1" si="3">B11+B11*((D11/12)+(C11/12)*NORMINV(RAND(),0,1))</f>
        <v>62.905730742258733</v>
      </c>
      <c r="C12" s="47">
        <f t="shared" si="0"/>
        <v>0.31069999999999998</v>
      </c>
      <c r="D12" s="47">
        <f t="shared" si="1"/>
        <v>0</v>
      </c>
      <c r="G12" s="53">
        <v>3</v>
      </c>
      <c r="H12" s="47">
        <v>0.2833</v>
      </c>
      <c r="I12" s="54">
        <v>5.4800000000000001E-2</v>
      </c>
    </row>
    <row r="13" spans="1:23" x14ac:dyDescent="0.25">
      <c r="A13" s="75">
        <v>3</v>
      </c>
      <c r="B13" s="46">
        <f t="shared" ca="1" si="3"/>
        <v>61.756715975394577</v>
      </c>
      <c r="C13" s="47">
        <f t="shared" si="0"/>
        <v>0.31069999999999998</v>
      </c>
      <c r="D13" s="47">
        <f t="shared" si="1"/>
        <v>0</v>
      </c>
      <c r="G13" s="53">
        <v>4</v>
      </c>
      <c r="H13" s="47">
        <v>0.29360000000000003</v>
      </c>
      <c r="I13" s="54">
        <v>9.1600000000000001E-2</v>
      </c>
    </row>
    <row r="14" spans="1:23" ht="15.75" thickBot="1" x14ac:dyDescent="0.3">
      <c r="A14" s="75">
        <v>4</v>
      </c>
      <c r="B14" s="46">
        <f t="shared" ca="1" si="3"/>
        <v>60.512507132740872</v>
      </c>
      <c r="C14" s="47">
        <f t="shared" si="0"/>
        <v>0.31069999999999998</v>
      </c>
      <c r="D14" s="47">
        <f t="shared" si="1"/>
        <v>0</v>
      </c>
      <c r="G14" s="55">
        <v>5</v>
      </c>
      <c r="H14" s="56">
        <v>0.28449999999999998</v>
      </c>
      <c r="I14" s="57">
        <v>0.10299999999999999</v>
      </c>
      <c r="R14" s="115" t="s">
        <v>33</v>
      </c>
      <c r="S14" s="115"/>
      <c r="T14" s="115"/>
      <c r="U14" s="115"/>
      <c r="V14" s="115"/>
      <c r="W14" s="115"/>
    </row>
    <row r="15" spans="1:23" ht="15.75" thickBot="1" x14ac:dyDescent="0.3">
      <c r="A15" s="75">
        <v>5</v>
      </c>
      <c r="B15" s="46">
        <f t="shared" ca="1" si="3"/>
        <v>61.000595303347325</v>
      </c>
      <c r="C15" s="47">
        <f t="shared" si="0"/>
        <v>0.31069999999999998</v>
      </c>
      <c r="D15" s="47">
        <f t="shared" si="1"/>
        <v>0</v>
      </c>
      <c r="H15" s="82">
        <f>AVERAGE(H10:H14)</f>
        <v>0.29161999999999999</v>
      </c>
      <c r="I15" s="83">
        <f>AVERAGE(I10:I14)</f>
        <v>6.0080000000000001E-2</v>
      </c>
      <c r="R15">
        <v>1</v>
      </c>
      <c r="S15">
        <v>12</v>
      </c>
      <c r="T15">
        <v>24</v>
      </c>
      <c r="U15">
        <v>36</v>
      </c>
      <c r="V15">
        <v>48</v>
      </c>
      <c r="W15">
        <v>60</v>
      </c>
    </row>
    <row r="16" spans="1:23" x14ac:dyDescent="0.25">
      <c r="A16" s="75">
        <v>6</v>
      </c>
      <c r="B16" s="46">
        <f t="shared" ca="1" si="3"/>
        <v>61.926487319754933</v>
      </c>
      <c r="C16" s="47">
        <f t="shared" si="0"/>
        <v>0.31069999999999998</v>
      </c>
      <c r="D16" s="47">
        <f t="shared" si="1"/>
        <v>0</v>
      </c>
      <c r="R16" s="68">
        <f ca="1">VLOOKUP(R15,$A$10:$B$70,2,FALSE)</f>
        <v>60.46954568655638</v>
      </c>
      <c r="S16" s="69">
        <f t="shared" ref="S16:W16" ca="1" si="4">VLOOKUP(S15,$A$10:$B$70,2,FALSE)</f>
        <v>65.856471751375636</v>
      </c>
      <c r="T16" s="69">
        <f t="shared" ca="1" si="4"/>
        <v>75.344384184776928</v>
      </c>
      <c r="U16" s="69">
        <f t="shared" ca="1" si="4"/>
        <v>88.613191007763064</v>
      </c>
      <c r="V16" s="69">
        <f t="shared" ca="1" si="4"/>
        <v>92.344535404902558</v>
      </c>
      <c r="W16" s="70">
        <f t="shared" ca="1" si="4"/>
        <v>84.014480146243358</v>
      </c>
    </row>
    <row r="17" spans="1:23" x14ac:dyDescent="0.25">
      <c r="A17" s="75">
        <v>7</v>
      </c>
      <c r="B17" s="46">
        <f t="shared" ca="1" si="3"/>
        <v>59.867366823807231</v>
      </c>
      <c r="C17" s="47">
        <f t="shared" si="0"/>
        <v>0.31069999999999998</v>
      </c>
      <c r="D17" s="47">
        <f t="shared" si="1"/>
        <v>0</v>
      </c>
      <c r="P17" s="67" t="s">
        <v>34</v>
      </c>
      <c r="Q17">
        <v>1</v>
      </c>
      <c r="R17" s="71">
        <f t="dataTable" ref="R17:W266" dt2D="0" dtr="0" r1="D1" ca="1"/>
        <v>57.939902740148632</v>
      </c>
      <c r="S17" s="44">
        <v>52.33159737395971</v>
      </c>
      <c r="T17" s="44">
        <v>51.782816268301502</v>
      </c>
      <c r="U17" s="44">
        <v>47.39761920623036</v>
      </c>
      <c r="V17" s="44">
        <v>41.723229107215069</v>
      </c>
      <c r="W17" s="72">
        <v>42.485498876755919</v>
      </c>
    </row>
    <row r="18" spans="1:23" x14ac:dyDescent="0.25">
      <c r="A18" s="75">
        <v>8</v>
      </c>
      <c r="B18" s="46">
        <f t="shared" ca="1" si="3"/>
        <v>60.703800783663176</v>
      </c>
      <c r="C18" s="47">
        <f t="shared" si="0"/>
        <v>0.31069999999999998</v>
      </c>
      <c r="D18" s="47">
        <f t="shared" si="1"/>
        <v>0</v>
      </c>
      <c r="Q18">
        <v>2</v>
      </c>
      <c r="R18" s="71">
        <v>60.004242712268592</v>
      </c>
      <c r="S18" s="44">
        <v>60.908448865761073</v>
      </c>
      <c r="T18" s="44">
        <v>61.957207534780629</v>
      </c>
      <c r="U18" s="44">
        <v>66.973187897555889</v>
      </c>
      <c r="V18" s="44">
        <v>73.935041405480803</v>
      </c>
      <c r="W18" s="72">
        <v>85.853439732680599</v>
      </c>
    </row>
    <row r="19" spans="1:23" x14ac:dyDescent="0.25">
      <c r="A19" s="75">
        <v>9</v>
      </c>
      <c r="B19" s="46">
        <f t="shared" ca="1" si="3"/>
        <v>63.154772469282761</v>
      </c>
      <c r="C19" s="47">
        <f t="shared" si="0"/>
        <v>0.31069999999999998</v>
      </c>
      <c r="D19" s="47">
        <f t="shared" si="1"/>
        <v>0</v>
      </c>
      <c r="Q19">
        <v>3</v>
      </c>
      <c r="R19" s="71">
        <v>59.265572755751101</v>
      </c>
      <c r="S19" s="44">
        <v>60.758480986955959</v>
      </c>
      <c r="T19" s="44">
        <v>64.55325563535321</v>
      </c>
      <c r="U19" s="44">
        <v>65.333206753221504</v>
      </c>
      <c r="V19" s="44">
        <v>60.058658597411451</v>
      </c>
      <c r="W19" s="72">
        <v>62.59977477030759</v>
      </c>
    </row>
    <row r="20" spans="1:23" x14ac:dyDescent="0.25">
      <c r="A20" s="75">
        <v>10</v>
      </c>
      <c r="B20" s="46">
        <f t="shared" ca="1" si="3"/>
        <v>65.177385473520786</v>
      </c>
      <c r="C20" s="47">
        <f t="shared" si="0"/>
        <v>0.31069999999999998</v>
      </c>
      <c r="D20" s="47">
        <f t="shared" si="1"/>
        <v>0</v>
      </c>
      <c r="Q20">
        <v>4</v>
      </c>
      <c r="R20" s="71">
        <v>59.755982479284086</v>
      </c>
      <c r="S20" s="44">
        <v>54.928745499507379</v>
      </c>
      <c r="T20" s="44">
        <v>57.246498633372418</v>
      </c>
      <c r="U20" s="44">
        <v>60.850059671905143</v>
      </c>
      <c r="V20" s="44">
        <v>63.834901716462703</v>
      </c>
      <c r="W20" s="72">
        <v>63.94601381203293</v>
      </c>
    </row>
    <row r="21" spans="1:23" x14ac:dyDescent="0.25">
      <c r="A21" s="75">
        <v>11</v>
      </c>
      <c r="B21" s="46">
        <f t="shared" ca="1" si="3"/>
        <v>65.265026900842358</v>
      </c>
      <c r="C21" s="47">
        <f t="shared" si="0"/>
        <v>0.31069999999999998</v>
      </c>
      <c r="D21" s="47">
        <f t="shared" si="1"/>
        <v>0</v>
      </c>
      <c r="Q21">
        <v>5</v>
      </c>
      <c r="R21" s="71">
        <v>59.365552592057348</v>
      </c>
      <c r="S21" s="44">
        <v>69.555237817289921</v>
      </c>
      <c r="T21" s="44">
        <v>73.357424504792291</v>
      </c>
      <c r="U21" s="44">
        <v>82.280157862940712</v>
      </c>
      <c r="V21" s="44">
        <v>87.900492033398663</v>
      </c>
      <c r="W21" s="72">
        <v>94.846948669007205</v>
      </c>
    </row>
    <row r="22" spans="1:23" x14ac:dyDescent="0.25">
      <c r="A22" s="75">
        <v>12</v>
      </c>
      <c r="B22" s="46">
        <f t="shared" ca="1" si="3"/>
        <v>65.856471751375636</v>
      </c>
      <c r="C22" s="47">
        <f>$H$11</f>
        <v>0.28599999999999998</v>
      </c>
      <c r="D22" s="85">
        <f>$I$11</f>
        <v>5.0999999999999997E-2</v>
      </c>
      <c r="Q22">
        <v>6</v>
      </c>
      <c r="R22" s="71">
        <v>61.354963593502049</v>
      </c>
      <c r="S22" s="44">
        <v>62.526809791337598</v>
      </c>
      <c r="T22" s="44">
        <v>65.137123470859294</v>
      </c>
      <c r="U22" s="44">
        <v>81.886970848638683</v>
      </c>
      <c r="V22" s="44">
        <v>85.598990923391781</v>
      </c>
      <c r="W22" s="72">
        <v>99.539919164984553</v>
      </c>
    </row>
    <row r="23" spans="1:23" x14ac:dyDescent="0.25">
      <c r="A23" s="75">
        <v>13</v>
      </c>
      <c r="B23" s="46">
        <f t="shared" ca="1" si="3"/>
        <v>64.444389886492118</v>
      </c>
      <c r="C23" s="47">
        <f t="shared" ref="C23:C33" si="5">$H$11</f>
        <v>0.28599999999999998</v>
      </c>
      <c r="D23" s="85">
        <f t="shared" ref="D23:D33" si="6">$I$11</f>
        <v>5.0999999999999997E-2</v>
      </c>
      <c r="Q23">
        <v>7</v>
      </c>
      <c r="R23" s="71">
        <v>60.589695157035592</v>
      </c>
      <c r="S23" s="44">
        <v>58.896293683320202</v>
      </c>
      <c r="T23" s="44">
        <v>53.940518829591731</v>
      </c>
      <c r="U23" s="44">
        <v>53.888395954861409</v>
      </c>
      <c r="V23" s="44">
        <v>56.487439745007613</v>
      </c>
      <c r="W23" s="72">
        <v>57.147686436941683</v>
      </c>
    </row>
    <row r="24" spans="1:23" x14ac:dyDescent="0.25">
      <c r="A24" s="75">
        <v>14</v>
      </c>
      <c r="B24" s="46">
        <f t="shared" ca="1" si="3"/>
        <v>67.192654060603701</v>
      </c>
      <c r="C24" s="47">
        <f t="shared" si="5"/>
        <v>0.28599999999999998</v>
      </c>
      <c r="D24" s="85">
        <f t="shared" si="6"/>
        <v>5.0999999999999997E-2</v>
      </c>
      <c r="Q24">
        <v>8</v>
      </c>
      <c r="R24" s="71">
        <v>57.718481399696401</v>
      </c>
      <c r="S24" s="44">
        <v>58.482479869906982</v>
      </c>
      <c r="T24" s="44">
        <v>61.745643920681061</v>
      </c>
      <c r="U24" s="44">
        <v>66.893812040779068</v>
      </c>
      <c r="V24" s="44">
        <v>62.01838054133259</v>
      </c>
      <c r="W24" s="72">
        <v>72.425274967972541</v>
      </c>
    </row>
    <row r="25" spans="1:23" x14ac:dyDescent="0.25">
      <c r="A25" s="75">
        <v>15</v>
      </c>
      <c r="B25" s="46">
        <f t="shared" ca="1" si="3"/>
        <v>66.992307775971952</v>
      </c>
      <c r="C25" s="47">
        <f t="shared" si="5"/>
        <v>0.28599999999999998</v>
      </c>
      <c r="D25" s="85">
        <f t="shared" si="6"/>
        <v>5.0999999999999997E-2</v>
      </c>
      <c r="Q25">
        <v>9</v>
      </c>
      <c r="R25" s="71">
        <v>61.992635117670581</v>
      </c>
      <c r="S25" s="44">
        <v>61.677443170058076</v>
      </c>
      <c r="T25" s="44">
        <v>58.680707950677686</v>
      </c>
      <c r="U25" s="44">
        <v>60.032805802171602</v>
      </c>
      <c r="V25" s="44">
        <v>69.451134893623419</v>
      </c>
      <c r="W25" s="72">
        <v>82.795822908001327</v>
      </c>
    </row>
    <row r="26" spans="1:23" x14ac:dyDescent="0.25">
      <c r="A26" s="75">
        <v>16</v>
      </c>
      <c r="B26" s="46">
        <f t="shared" ca="1" si="3"/>
        <v>66.818549922960685</v>
      </c>
      <c r="C26" s="47">
        <f t="shared" si="5"/>
        <v>0.28599999999999998</v>
      </c>
      <c r="D26" s="85">
        <f t="shared" si="6"/>
        <v>5.0999999999999997E-2</v>
      </c>
      <c r="Q26">
        <v>10</v>
      </c>
      <c r="R26" s="71">
        <v>61.908114651697126</v>
      </c>
      <c r="S26" s="44">
        <v>64.69018212794299</v>
      </c>
      <c r="T26" s="44">
        <v>75.549929634296134</v>
      </c>
      <c r="U26" s="44">
        <v>80.326837152927155</v>
      </c>
      <c r="V26" s="44">
        <v>95.049402931779809</v>
      </c>
      <c r="W26" s="72">
        <v>100.69068211231185</v>
      </c>
    </row>
    <row r="27" spans="1:23" x14ac:dyDescent="0.25">
      <c r="A27" s="75">
        <v>17</v>
      </c>
      <c r="B27" s="46">
        <f t="shared" ca="1" si="3"/>
        <v>67.774212873217806</v>
      </c>
      <c r="C27" s="47">
        <f t="shared" si="5"/>
        <v>0.28599999999999998</v>
      </c>
      <c r="D27" s="85">
        <f t="shared" si="6"/>
        <v>5.0999999999999997E-2</v>
      </c>
      <c r="Q27">
        <v>11</v>
      </c>
      <c r="R27" s="71">
        <v>63.370228950107048</v>
      </c>
      <c r="S27" s="44">
        <v>62.543410035248314</v>
      </c>
      <c r="T27" s="44">
        <v>63.256852034754715</v>
      </c>
      <c r="U27" s="44">
        <v>74.365145705389025</v>
      </c>
      <c r="V27" s="44">
        <v>77.895981607304165</v>
      </c>
      <c r="W27" s="72">
        <v>84.64088316589897</v>
      </c>
    </row>
    <row r="28" spans="1:23" x14ac:dyDescent="0.25">
      <c r="A28" s="75">
        <v>18</v>
      </c>
      <c r="B28" s="46">
        <f t="shared" ca="1" si="3"/>
        <v>67.924834749438418</v>
      </c>
      <c r="C28" s="47">
        <f t="shared" si="5"/>
        <v>0.28599999999999998</v>
      </c>
      <c r="D28" s="85">
        <f t="shared" si="6"/>
        <v>5.0999999999999997E-2</v>
      </c>
      <c r="Q28">
        <v>12</v>
      </c>
      <c r="R28" s="71">
        <v>59.634773117331527</v>
      </c>
      <c r="S28" s="44">
        <v>63.603609401598476</v>
      </c>
      <c r="T28" s="44">
        <v>64.315820124117323</v>
      </c>
      <c r="U28" s="44">
        <v>62.955539476969506</v>
      </c>
      <c r="V28" s="44">
        <v>69.078182662866709</v>
      </c>
      <c r="W28" s="72">
        <v>69.394803948331727</v>
      </c>
    </row>
    <row r="29" spans="1:23" x14ac:dyDescent="0.25">
      <c r="A29" s="75">
        <v>19</v>
      </c>
      <c r="B29" s="46">
        <f t="shared" ca="1" si="3"/>
        <v>67.873007731674065</v>
      </c>
      <c r="C29" s="47">
        <f t="shared" si="5"/>
        <v>0.28599999999999998</v>
      </c>
      <c r="D29" s="85">
        <f t="shared" si="6"/>
        <v>5.0999999999999997E-2</v>
      </c>
      <c r="Q29">
        <v>13</v>
      </c>
      <c r="R29" s="71">
        <v>59.796926550916282</v>
      </c>
      <c r="S29" s="44">
        <v>59.608510358846459</v>
      </c>
      <c r="T29" s="44">
        <v>65.790934556569397</v>
      </c>
      <c r="U29" s="44">
        <v>62.023835289687362</v>
      </c>
      <c r="V29" s="44">
        <v>62.494764784080836</v>
      </c>
      <c r="W29" s="72">
        <v>71.498107222160584</v>
      </c>
    </row>
    <row r="30" spans="1:23" x14ac:dyDescent="0.25">
      <c r="A30" s="75">
        <v>20</v>
      </c>
      <c r="B30" s="46">
        <f t="shared" ca="1" si="3"/>
        <v>67.674740835916708</v>
      </c>
      <c r="C30" s="47">
        <f t="shared" si="5"/>
        <v>0.28599999999999998</v>
      </c>
      <c r="D30" s="85">
        <f t="shared" si="6"/>
        <v>5.0999999999999997E-2</v>
      </c>
      <c r="Q30">
        <v>14</v>
      </c>
      <c r="R30" s="71">
        <v>58.939168002105113</v>
      </c>
      <c r="S30" s="44">
        <v>62.800697044365286</v>
      </c>
      <c r="T30" s="44">
        <v>70.449361789228149</v>
      </c>
      <c r="U30" s="44">
        <v>78.08895563847463</v>
      </c>
      <c r="V30" s="44">
        <v>77.215089512179617</v>
      </c>
      <c r="W30" s="72">
        <v>90.053322379224085</v>
      </c>
    </row>
    <row r="31" spans="1:23" x14ac:dyDescent="0.25">
      <c r="A31" s="75">
        <v>21</v>
      </c>
      <c r="B31" s="46">
        <f t="shared" ca="1" si="3"/>
        <v>70.874751080839289</v>
      </c>
      <c r="C31" s="47">
        <f t="shared" si="5"/>
        <v>0.28599999999999998</v>
      </c>
      <c r="D31" s="85">
        <f t="shared" si="6"/>
        <v>5.0999999999999997E-2</v>
      </c>
      <c r="Q31">
        <v>15</v>
      </c>
      <c r="R31" s="71">
        <v>61.30046447227754</v>
      </c>
      <c r="S31" s="44">
        <v>54.695350053264043</v>
      </c>
      <c r="T31" s="44">
        <v>52.311488364058285</v>
      </c>
      <c r="U31" s="44">
        <v>52.399401618748911</v>
      </c>
      <c r="V31" s="44">
        <v>53.570223563912016</v>
      </c>
      <c r="W31" s="72">
        <v>58.771175348589082</v>
      </c>
    </row>
    <row r="32" spans="1:23" x14ac:dyDescent="0.25">
      <c r="A32" s="75">
        <v>22</v>
      </c>
      <c r="B32" s="46">
        <f t="shared" ca="1" si="3"/>
        <v>73.804593673033551</v>
      </c>
      <c r="C32" s="47">
        <f t="shared" si="5"/>
        <v>0.28599999999999998</v>
      </c>
      <c r="D32" s="85">
        <f t="shared" si="6"/>
        <v>5.0999999999999997E-2</v>
      </c>
      <c r="Q32">
        <v>16</v>
      </c>
      <c r="R32" s="71">
        <v>59.561006813607165</v>
      </c>
      <c r="S32" s="44">
        <v>51.481797015168453</v>
      </c>
      <c r="T32" s="44">
        <v>43.462739366504991</v>
      </c>
      <c r="U32" s="44">
        <v>45.112870159820417</v>
      </c>
      <c r="V32" s="44">
        <v>49.120319872228535</v>
      </c>
      <c r="W32" s="72">
        <v>51.55368983351071</v>
      </c>
    </row>
    <row r="33" spans="1:23" x14ac:dyDescent="0.25">
      <c r="A33" s="75">
        <v>23</v>
      </c>
      <c r="B33" s="46">
        <f t="shared" ca="1" si="3"/>
        <v>74.545835329172661</v>
      </c>
      <c r="C33" s="47">
        <f t="shared" si="5"/>
        <v>0.28599999999999998</v>
      </c>
      <c r="D33" s="85">
        <f t="shared" si="6"/>
        <v>5.0999999999999997E-2</v>
      </c>
      <c r="Q33">
        <v>17</v>
      </c>
      <c r="R33" s="71">
        <v>61.527002702791783</v>
      </c>
      <c r="S33" s="44">
        <v>65.578452822743017</v>
      </c>
      <c r="T33" s="44">
        <v>68.674784615574382</v>
      </c>
      <c r="U33" s="44">
        <v>89.478914513656434</v>
      </c>
      <c r="V33" s="44">
        <v>72.989079893183998</v>
      </c>
      <c r="W33" s="72">
        <v>80.632271972319472</v>
      </c>
    </row>
    <row r="34" spans="1:23" x14ac:dyDescent="0.25">
      <c r="A34" s="75">
        <v>24</v>
      </c>
      <c r="B34" s="46">
        <f t="shared" ca="1" si="3"/>
        <v>75.344384184776928</v>
      </c>
      <c r="C34" s="47">
        <f>$H$12</f>
        <v>0.2833</v>
      </c>
      <c r="D34" s="85">
        <f>$I$12</f>
        <v>5.4800000000000001E-2</v>
      </c>
      <c r="Q34">
        <v>18</v>
      </c>
      <c r="R34" s="71">
        <v>59.790016749090121</v>
      </c>
      <c r="S34" s="44">
        <v>56.83488302255212</v>
      </c>
      <c r="T34" s="44">
        <v>55.655319120813481</v>
      </c>
      <c r="U34" s="44">
        <v>58.752508137342666</v>
      </c>
      <c r="V34" s="44">
        <v>59.402578765224256</v>
      </c>
      <c r="W34" s="72">
        <v>72.742149471737321</v>
      </c>
    </row>
    <row r="35" spans="1:23" x14ac:dyDescent="0.25">
      <c r="A35" s="75">
        <v>25</v>
      </c>
      <c r="B35" s="46">
        <f t="shared" ca="1" si="3"/>
        <v>77.418368699454462</v>
      </c>
      <c r="C35" s="47">
        <f t="shared" ref="C35:C45" si="7">$H$12</f>
        <v>0.2833</v>
      </c>
      <c r="D35" s="85">
        <f t="shared" ref="D35:D45" si="8">$I$12</f>
        <v>5.4800000000000001E-2</v>
      </c>
      <c r="Q35">
        <v>19</v>
      </c>
      <c r="R35" s="71">
        <v>59.402284425293139</v>
      </c>
      <c r="S35" s="44">
        <v>60.320009976494575</v>
      </c>
      <c r="T35" s="44">
        <v>66.569221677693264</v>
      </c>
      <c r="U35" s="44">
        <v>70.707544660971763</v>
      </c>
      <c r="V35" s="44">
        <v>76.021793693830915</v>
      </c>
      <c r="W35" s="72">
        <v>83.063773625153814</v>
      </c>
    </row>
    <row r="36" spans="1:23" x14ac:dyDescent="0.25">
      <c r="A36" s="75">
        <v>26</v>
      </c>
      <c r="B36" s="46">
        <f t="shared" ca="1" si="3"/>
        <v>78.412629598102342</v>
      </c>
      <c r="C36" s="47">
        <f t="shared" si="7"/>
        <v>0.2833</v>
      </c>
      <c r="D36" s="85">
        <f t="shared" si="8"/>
        <v>5.4800000000000001E-2</v>
      </c>
      <c r="Q36">
        <v>20</v>
      </c>
      <c r="R36" s="71">
        <v>62.954020954013529</v>
      </c>
      <c r="S36" s="44">
        <v>61.137701490629745</v>
      </c>
      <c r="T36" s="44">
        <v>63.088973104568367</v>
      </c>
      <c r="U36" s="44">
        <v>64.9298847647309</v>
      </c>
      <c r="V36" s="44">
        <v>69.714128167111937</v>
      </c>
      <c r="W36" s="72">
        <v>80.239713788261284</v>
      </c>
    </row>
    <row r="37" spans="1:23" x14ac:dyDescent="0.25">
      <c r="A37" s="75">
        <v>27</v>
      </c>
      <c r="B37" s="46">
        <f t="shared" ca="1" si="3"/>
        <v>76.224617183732164</v>
      </c>
      <c r="C37" s="47">
        <f t="shared" si="7"/>
        <v>0.2833</v>
      </c>
      <c r="D37" s="85">
        <f t="shared" si="8"/>
        <v>5.4800000000000001E-2</v>
      </c>
      <c r="Q37">
        <v>21</v>
      </c>
      <c r="R37" s="71">
        <v>60.493172852018539</v>
      </c>
      <c r="S37" s="44">
        <v>65.893175477455131</v>
      </c>
      <c r="T37" s="44">
        <v>64.323501867803643</v>
      </c>
      <c r="U37" s="44">
        <v>70.533150244153433</v>
      </c>
      <c r="V37" s="44">
        <v>68.218283967831056</v>
      </c>
      <c r="W37" s="72">
        <v>70.138489429074482</v>
      </c>
    </row>
    <row r="38" spans="1:23" x14ac:dyDescent="0.25">
      <c r="A38" s="75">
        <v>28</v>
      </c>
      <c r="B38" s="46">
        <f t="shared" ca="1" si="3"/>
        <v>78.272918275207104</v>
      </c>
      <c r="C38" s="47">
        <f t="shared" si="7"/>
        <v>0.2833</v>
      </c>
      <c r="D38" s="85">
        <f t="shared" si="8"/>
        <v>5.4800000000000001E-2</v>
      </c>
      <c r="Q38">
        <v>22</v>
      </c>
      <c r="R38" s="71">
        <v>59.704720565568174</v>
      </c>
      <c r="S38" s="44">
        <v>65.727027441844157</v>
      </c>
      <c r="T38" s="44">
        <v>71.561958460166466</v>
      </c>
      <c r="U38" s="44">
        <v>80.70898111506294</v>
      </c>
      <c r="V38" s="44">
        <v>92.267915865795572</v>
      </c>
      <c r="W38" s="72">
        <v>110.91913943788214</v>
      </c>
    </row>
    <row r="39" spans="1:23" x14ac:dyDescent="0.25">
      <c r="A39" s="75">
        <v>29</v>
      </c>
      <c r="B39" s="46">
        <f t="shared" ca="1" si="3"/>
        <v>81.893586224975294</v>
      </c>
      <c r="C39" s="47">
        <f t="shared" si="7"/>
        <v>0.2833</v>
      </c>
      <c r="D39" s="85">
        <f t="shared" si="8"/>
        <v>5.4800000000000001E-2</v>
      </c>
      <c r="Q39">
        <v>23</v>
      </c>
      <c r="R39" s="71">
        <v>61.197293151296869</v>
      </c>
      <c r="S39" s="44">
        <v>70.196172952059015</v>
      </c>
      <c r="T39" s="44">
        <v>67.838809640279692</v>
      </c>
      <c r="U39" s="44">
        <v>55.82742589375006</v>
      </c>
      <c r="V39" s="44">
        <v>57.343665733283814</v>
      </c>
      <c r="W39" s="72">
        <v>66.58046894798953</v>
      </c>
    </row>
    <row r="40" spans="1:23" x14ac:dyDescent="0.25">
      <c r="A40" s="75">
        <v>30</v>
      </c>
      <c r="B40" s="46">
        <f t="shared" ca="1" si="3"/>
        <v>80.775659491724738</v>
      </c>
      <c r="C40" s="47">
        <f t="shared" si="7"/>
        <v>0.2833</v>
      </c>
      <c r="D40" s="85">
        <f t="shared" si="8"/>
        <v>5.4800000000000001E-2</v>
      </c>
      <c r="Q40">
        <v>24</v>
      </c>
      <c r="R40" s="71">
        <v>61.684948163170375</v>
      </c>
      <c r="S40" s="44">
        <v>59.276639677461041</v>
      </c>
      <c r="T40" s="44">
        <v>62.017997823441995</v>
      </c>
      <c r="U40" s="44">
        <v>70.980091788230183</v>
      </c>
      <c r="V40" s="44">
        <v>80.385097010509469</v>
      </c>
      <c r="W40" s="72">
        <v>86.559454773884511</v>
      </c>
    </row>
    <row r="41" spans="1:23" x14ac:dyDescent="0.25">
      <c r="A41" s="75">
        <v>31</v>
      </c>
      <c r="B41" s="46">
        <f t="shared" ca="1" si="3"/>
        <v>83.047264767121149</v>
      </c>
      <c r="C41" s="47">
        <f t="shared" si="7"/>
        <v>0.2833</v>
      </c>
      <c r="D41" s="85">
        <f t="shared" si="8"/>
        <v>5.4800000000000001E-2</v>
      </c>
      <c r="Q41">
        <v>25</v>
      </c>
      <c r="R41" s="71">
        <v>61.246412692744137</v>
      </c>
      <c r="S41" s="44">
        <v>60.314887419473195</v>
      </c>
      <c r="T41" s="44">
        <v>61.927009971091103</v>
      </c>
      <c r="U41" s="44">
        <v>63.736018361411645</v>
      </c>
      <c r="V41" s="44">
        <v>80.71594125743249</v>
      </c>
      <c r="W41" s="72">
        <v>95.455688292974273</v>
      </c>
    </row>
    <row r="42" spans="1:23" x14ac:dyDescent="0.25">
      <c r="A42" s="75">
        <v>32</v>
      </c>
      <c r="B42" s="46">
        <f t="shared" ca="1" si="3"/>
        <v>86.662334930649536</v>
      </c>
      <c r="C42" s="47">
        <f t="shared" si="7"/>
        <v>0.2833</v>
      </c>
      <c r="D42" s="85">
        <f t="shared" si="8"/>
        <v>5.4800000000000001E-2</v>
      </c>
      <c r="Q42">
        <v>26</v>
      </c>
      <c r="R42" s="71">
        <v>60.58824843492804</v>
      </c>
      <c r="S42" s="44">
        <v>57.190733062462876</v>
      </c>
      <c r="T42" s="44">
        <v>50.467476533525492</v>
      </c>
      <c r="U42" s="44">
        <v>52.533970348293458</v>
      </c>
      <c r="V42" s="44">
        <v>63.789147190831336</v>
      </c>
      <c r="W42" s="72">
        <v>62.50253796566308</v>
      </c>
    </row>
    <row r="43" spans="1:23" x14ac:dyDescent="0.25">
      <c r="A43" s="75">
        <v>33</v>
      </c>
      <c r="B43" s="46">
        <f t="shared" ca="1" si="3"/>
        <v>86.748509602538022</v>
      </c>
      <c r="C43" s="47">
        <f t="shared" si="7"/>
        <v>0.2833</v>
      </c>
      <c r="D43" s="85">
        <f t="shared" si="8"/>
        <v>5.4800000000000001E-2</v>
      </c>
      <c r="Q43">
        <v>27</v>
      </c>
      <c r="R43" s="71">
        <v>60.642290357884981</v>
      </c>
      <c r="S43" s="44">
        <v>55.412172614613269</v>
      </c>
      <c r="T43" s="44">
        <v>52.126851272035744</v>
      </c>
      <c r="U43" s="44">
        <v>51.521008599352022</v>
      </c>
      <c r="V43" s="44">
        <v>53.691216748427763</v>
      </c>
      <c r="W43" s="72">
        <v>53.122229974179923</v>
      </c>
    </row>
    <row r="44" spans="1:23" x14ac:dyDescent="0.25">
      <c r="A44" s="75">
        <v>34</v>
      </c>
      <c r="B44" s="46">
        <f t="shared" ca="1" si="3"/>
        <v>86.234968882162931</v>
      </c>
      <c r="C44" s="47">
        <f t="shared" si="7"/>
        <v>0.2833</v>
      </c>
      <c r="D44" s="85">
        <f t="shared" si="8"/>
        <v>5.4800000000000001E-2</v>
      </c>
      <c r="Q44">
        <v>28</v>
      </c>
      <c r="R44" s="71">
        <v>60.981313461404355</v>
      </c>
      <c r="S44" s="44">
        <v>59.507445356256568</v>
      </c>
      <c r="T44" s="44">
        <v>62.310780629688999</v>
      </c>
      <c r="U44" s="44">
        <v>60.195321062271759</v>
      </c>
      <c r="V44" s="44">
        <v>68.737895240075929</v>
      </c>
      <c r="W44" s="72">
        <v>69.267816335123413</v>
      </c>
    </row>
    <row r="45" spans="1:23" x14ac:dyDescent="0.25">
      <c r="A45" s="75">
        <v>35</v>
      </c>
      <c r="B45" s="46">
        <f t="shared" ca="1" si="3"/>
        <v>85.830180071343364</v>
      </c>
      <c r="C45" s="47">
        <f t="shared" si="7"/>
        <v>0.2833</v>
      </c>
      <c r="D45" s="85">
        <f t="shared" si="8"/>
        <v>5.4800000000000001E-2</v>
      </c>
      <c r="Q45">
        <v>29</v>
      </c>
      <c r="R45" s="71">
        <v>61.547643330471097</v>
      </c>
      <c r="S45" s="44">
        <v>61.327136012020553</v>
      </c>
      <c r="T45" s="44">
        <v>64.043859661248632</v>
      </c>
      <c r="U45" s="44">
        <v>82.665274138830711</v>
      </c>
      <c r="V45" s="44">
        <v>83.535679306715906</v>
      </c>
      <c r="W45" s="72">
        <v>93.10217294254501</v>
      </c>
    </row>
    <row r="46" spans="1:23" x14ac:dyDescent="0.25">
      <c r="A46" s="75">
        <v>36</v>
      </c>
      <c r="B46" s="46">
        <f t="shared" ca="1" si="3"/>
        <v>88.613191007763064</v>
      </c>
      <c r="C46" s="47">
        <f>$H$13</f>
        <v>0.29360000000000003</v>
      </c>
      <c r="D46" s="85">
        <f>$I$13</f>
        <v>9.1600000000000001E-2</v>
      </c>
      <c r="Q46">
        <v>30</v>
      </c>
      <c r="R46" s="71">
        <v>60.481959244177617</v>
      </c>
      <c r="S46" s="44">
        <v>47.075708021207589</v>
      </c>
      <c r="T46" s="44">
        <v>49.688057929900381</v>
      </c>
      <c r="U46" s="44">
        <v>51.721182684164212</v>
      </c>
      <c r="V46" s="44">
        <v>48.682990839649044</v>
      </c>
      <c r="W46" s="72">
        <v>61.215933481327717</v>
      </c>
    </row>
    <row r="47" spans="1:23" x14ac:dyDescent="0.25">
      <c r="A47" s="75">
        <v>37</v>
      </c>
      <c r="B47" s="46">
        <f t="shared" ca="1" si="3"/>
        <v>89.956190557371414</v>
      </c>
      <c r="C47" s="47">
        <f t="shared" ref="C47:C57" si="9">$H$13</f>
        <v>0.29360000000000003</v>
      </c>
      <c r="D47" s="85">
        <f t="shared" ref="D47:D57" si="10">$I$13</f>
        <v>9.1600000000000001E-2</v>
      </c>
      <c r="Q47">
        <v>31</v>
      </c>
      <c r="R47" s="71">
        <v>61.163022610307756</v>
      </c>
      <c r="S47" s="44">
        <v>78.235194767959825</v>
      </c>
      <c r="T47" s="44">
        <v>85.881907682024448</v>
      </c>
      <c r="U47" s="44">
        <v>97.480603450775334</v>
      </c>
      <c r="V47" s="44">
        <v>124.71655826723328</v>
      </c>
      <c r="W47" s="72">
        <v>137.45131266132205</v>
      </c>
    </row>
    <row r="48" spans="1:23" x14ac:dyDescent="0.25">
      <c r="A48" s="75">
        <v>38</v>
      </c>
      <c r="B48" s="46">
        <f t="shared" ca="1" si="3"/>
        <v>94.36151409944695</v>
      </c>
      <c r="C48" s="47">
        <f t="shared" si="9"/>
        <v>0.29360000000000003</v>
      </c>
      <c r="D48" s="85">
        <f t="shared" si="10"/>
        <v>9.1600000000000001E-2</v>
      </c>
      <c r="Q48">
        <v>32</v>
      </c>
      <c r="R48" s="71">
        <v>58.543304152136244</v>
      </c>
      <c r="S48" s="44">
        <v>61.389908527418967</v>
      </c>
      <c r="T48" s="44">
        <v>56.749430962996591</v>
      </c>
      <c r="U48" s="44">
        <v>70.138602767614387</v>
      </c>
      <c r="V48" s="44">
        <v>82.1791705903767</v>
      </c>
      <c r="W48" s="72">
        <v>84.317464151868961</v>
      </c>
    </row>
    <row r="49" spans="1:23" x14ac:dyDescent="0.25">
      <c r="A49" s="75">
        <v>39</v>
      </c>
      <c r="B49" s="46">
        <f t="shared" ca="1" si="3"/>
        <v>96.875205999850834</v>
      </c>
      <c r="C49" s="47">
        <f t="shared" si="9"/>
        <v>0.29360000000000003</v>
      </c>
      <c r="D49" s="85">
        <f t="shared" si="10"/>
        <v>9.1600000000000001E-2</v>
      </c>
      <c r="Q49">
        <v>33</v>
      </c>
      <c r="R49" s="71">
        <v>59.694170416647516</v>
      </c>
      <c r="S49" s="44">
        <v>77.890289647757967</v>
      </c>
      <c r="T49" s="44">
        <v>76.364512137987759</v>
      </c>
      <c r="U49" s="44">
        <v>79.569078864295605</v>
      </c>
      <c r="V49" s="44">
        <v>82.068193140920457</v>
      </c>
      <c r="W49" s="72">
        <v>87.7794919550836</v>
      </c>
    </row>
    <row r="50" spans="1:23" x14ac:dyDescent="0.25">
      <c r="A50" s="75">
        <v>40</v>
      </c>
      <c r="B50" s="46">
        <f t="shared" ca="1" si="3"/>
        <v>98.443679453320797</v>
      </c>
      <c r="C50" s="47">
        <f t="shared" si="9"/>
        <v>0.29360000000000003</v>
      </c>
      <c r="D50" s="85">
        <f t="shared" si="10"/>
        <v>9.1600000000000001E-2</v>
      </c>
      <c r="Q50">
        <v>34</v>
      </c>
      <c r="R50" s="71">
        <v>60.143843116247524</v>
      </c>
      <c r="S50" s="44">
        <v>54.152747228158773</v>
      </c>
      <c r="T50" s="44">
        <v>59.110639114214273</v>
      </c>
      <c r="U50" s="44">
        <v>61.815801051531409</v>
      </c>
      <c r="V50" s="44">
        <v>69.95714497180839</v>
      </c>
      <c r="W50" s="72">
        <v>85.824370397444838</v>
      </c>
    </row>
    <row r="51" spans="1:23" x14ac:dyDescent="0.25">
      <c r="A51" s="75">
        <v>41</v>
      </c>
      <c r="B51" s="46">
        <f t="shared" ca="1" si="3"/>
        <v>94.391386022356045</v>
      </c>
      <c r="C51" s="47">
        <f t="shared" si="9"/>
        <v>0.29360000000000003</v>
      </c>
      <c r="D51" s="85">
        <f t="shared" si="10"/>
        <v>9.1600000000000001E-2</v>
      </c>
      <c r="Q51">
        <v>35</v>
      </c>
      <c r="R51" s="71">
        <v>60.048537298174814</v>
      </c>
      <c r="S51" s="44">
        <v>65.407118387916455</v>
      </c>
      <c r="T51" s="44">
        <v>63.608072098613803</v>
      </c>
      <c r="U51" s="44">
        <v>62.035152658795035</v>
      </c>
      <c r="V51" s="44">
        <v>69.828583045904452</v>
      </c>
      <c r="W51" s="72">
        <v>76.8853151145167</v>
      </c>
    </row>
    <row r="52" spans="1:23" x14ac:dyDescent="0.25">
      <c r="A52" s="75">
        <v>42</v>
      </c>
      <c r="B52" s="46">
        <f t="shared" ca="1" si="3"/>
        <v>95.699339585120825</v>
      </c>
      <c r="C52" s="47">
        <f t="shared" si="9"/>
        <v>0.29360000000000003</v>
      </c>
      <c r="D52" s="85">
        <f t="shared" si="10"/>
        <v>9.1600000000000001E-2</v>
      </c>
      <c r="Q52">
        <v>36</v>
      </c>
      <c r="R52" s="71">
        <v>60.17445979666234</v>
      </c>
      <c r="S52" s="44">
        <v>55.563379836477566</v>
      </c>
      <c r="T52" s="44">
        <v>58.32368666339174</v>
      </c>
      <c r="U52" s="44">
        <v>55.642499819985453</v>
      </c>
      <c r="V52" s="44">
        <v>64.170424157762056</v>
      </c>
      <c r="W52" s="72">
        <v>63.903037571721676</v>
      </c>
    </row>
    <row r="53" spans="1:23" x14ac:dyDescent="0.25">
      <c r="A53" s="75">
        <v>43</v>
      </c>
      <c r="B53" s="46">
        <f t="shared" ca="1" si="3"/>
        <v>93.671032300174474</v>
      </c>
      <c r="C53" s="47">
        <f t="shared" si="9"/>
        <v>0.29360000000000003</v>
      </c>
      <c r="D53" s="85">
        <f t="shared" si="10"/>
        <v>9.1600000000000001E-2</v>
      </c>
      <c r="Q53">
        <v>37</v>
      </c>
      <c r="R53" s="71">
        <v>59.387541901095013</v>
      </c>
      <c r="S53" s="44">
        <v>61.43687258170285</v>
      </c>
      <c r="T53" s="44">
        <v>70.630596205493674</v>
      </c>
      <c r="U53" s="44">
        <v>77.298316113510282</v>
      </c>
      <c r="V53" s="44">
        <v>93.596665927061807</v>
      </c>
      <c r="W53" s="72">
        <v>107.6081827871961</v>
      </c>
    </row>
    <row r="54" spans="1:23" x14ac:dyDescent="0.25">
      <c r="A54" s="75">
        <v>44</v>
      </c>
      <c r="B54" s="46">
        <f t="shared" ca="1" si="3"/>
        <v>92.993934629173836</v>
      </c>
      <c r="C54" s="47">
        <f t="shared" si="9"/>
        <v>0.29360000000000003</v>
      </c>
      <c r="D54" s="85">
        <f t="shared" si="10"/>
        <v>9.1600000000000001E-2</v>
      </c>
      <c r="Q54">
        <v>38</v>
      </c>
      <c r="R54" s="71">
        <v>57.161225550639635</v>
      </c>
      <c r="S54" s="44">
        <v>56.585622503774744</v>
      </c>
      <c r="T54" s="44">
        <v>55.210002389116312</v>
      </c>
      <c r="U54" s="44">
        <v>68.655793055805731</v>
      </c>
      <c r="V54" s="44">
        <v>69.705472563859828</v>
      </c>
      <c r="W54" s="72">
        <v>72.184118025100915</v>
      </c>
    </row>
    <row r="55" spans="1:23" x14ac:dyDescent="0.25">
      <c r="A55" s="75">
        <v>45</v>
      </c>
      <c r="B55" s="46">
        <f t="shared" ca="1" si="3"/>
        <v>91.354641369489158</v>
      </c>
      <c r="C55" s="47">
        <f t="shared" si="9"/>
        <v>0.29360000000000003</v>
      </c>
      <c r="D55" s="85">
        <f t="shared" si="10"/>
        <v>9.1600000000000001E-2</v>
      </c>
      <c r="Q55">
        <v>39</v>
      </c>
      <c r="R55" s="71">
        <v>63.001037034739873</v>
      </c>
      <c r="S55" s="44">
        <v>57.816357144975768</v>
      </c>
      <c r="T55" s="44">
        <v>68.484315813205967</v>
      </c>
      <c r="U55" s="44">
        <v>68.860897191922163</v>
      </c>
      <c r="V55" s="44">
        <v>74.82510897206275</v>
      </c>
      <c r="W55" s="72">
        <v>85.181532888895546</v>
      </c>
    </row>
    <row r="56" spans="1:23" x14ac:dyDescent="0.25">
      <c r="A56" s="75">
        <v>46</v>
      </c>
      <c r="B56" s="46">
        <f t="shared" ca="1" si="3"/>
        <v>88.008360609097267</v>
      </c>
      <c r="C56" s="47">
        <f t="shared" si="9"/>
        <v>0.29360000000000003</v>
      </c>
      <c r="D56" s="85">
        <f t="shared" si="10"/>
        <v>9.1600000000000001E-2</v>
      </c>
      <c r="Q56">
        <v>40</v>
      </c>
      <c r="R56" s="71">
        <v>59.460838087006472</v>
      </c>
      <c r="S56" s="44">
        <v>52.242497915007313</v>
      </c>
      <c r="T56" s="44">
        <v>58.606317032878088</v>
      </c>
      <c r="U56" s="44">
        <v>60.820581388552057</v>
      </c>
      <c r="V56" s="44">
        <v>62.923124446531368</v>
      </c>
      <c r="W56" s="72">
        <v>80.669601872439046</v>
      </c>
    </row>
    <row r="57" spans="1:23" x14ac:dyDescent="0.25">
      <c r="A57" s="75">
        <v>47</v>
      </c>
      <c r="B57" s="46">
        <f t="shared" ca="1" si="3"/>
        <v>87.642874631157042</v>
      </c>
      <c r="C57" s="47">
        <f t="shared" si="9"/>
        <v>0.29360000000000003</v>
      </c>
      <c r="D57" s="85">
        <f t="shared" si="10"/>
        <v>9.1600000000000001E-2</v>
      </c>
      <c r="Q57">
        <v>41</v>
      </c>
      <c r="R57" s="71">
        <v>60.689902308441589</v>
      </c>
      <c r="S57" s="44">
        <v>52.810978174687655</v>
      </c>
      <c r="T57" s="44">
        <v>55.794157519656075</v>
      </c>
      <c r="U57" s="44">
        <v>54.844078160999118</v>
      </c>
      <c r="V57" s="44">
        <v>61.677522005985828</v>
      </c>
      <c r="W57" s="72">
        <v>73.560474973198879</v>
      </c>
    </row>
    <row r="58" spans="1:23" x14ac:dyDescent="0.25">
      <c r="A58" s="75">
        <v>48</v>
      </c>
      <c r="B58" s="46">
        <f t="shared" ca="1" si="3"/>
        <v>92.344535404902558</v>
      </c>
      <c r="C58" s="47">
        <f>$H$14</f>
        <v>0.28449999999999998</v>
      </c>
      <c r="D58" s="85">
        <f>$I$14</f>
        <v>0.10299999999999999</v>
      </c>
      <c r="Q58">
        <v>42</v>
      </c>
      <c r="R58" s="71">
        <v>58.936186260730679</v>
      </c>
      <c r="S58" s="44">
        <v>56.007445891104901</v>
      </c>
      <c r="T58" s="44">
        <v>55.809587716303966</v>
      </c>
      <c r="U58" s="44">
        <v>56.856579808516855</v>
      </c>
      <c r="V58" s="44">
        <v>59.313211372765032</v>
      </c>
      <c r="W58" s="72">
        <v>64.855333018333667</v>
      </c>
    </row>
    <row r="59" spans="1:23" x14ac:dyDescent="0.25">
      <c r="A59" s="75">
        <v>49</v>
      </c>
      <c r="B59" s="46">
        <f t="shared" ca="1" si="3"/>
        <v>89.801399656682833</v>
      </c>
      <c r="C59" s="47">
        <f t="shared" ref="C59:C69" si="11">$H$14</f>
        <v>0.28449999999999998</v>
      </c>
      <c r="D59" s="85">
        <f t="shared" ref="D59:D69" si="12">$I$14</f>
        <v>0.10299999999999999</v>
      </c>
      <c r="Q59">
        <v>43</v>
      </c>
      <c r="R59" s="71">
        <v>60.75537342761141</v>
      </c>
      <c r="S59" s="44">
        <v>68.897242090903802</v>
      </c>
      <c r="T59" s="44">
        <v>79.28459850964353</v>
      </c>
      <c r="U59" s="44">
        <v>79.610634990809046</v>
      </c>
      <c r="V59" s="44">
        <v>83.96209999672935</v>
      </c>
      <c r="W59" s="72">
        <v>95.860597702301931</v>
      </c>
    </row>
    <row r="60" spans="1:23" x14ac:dyDescent="0.25">
      <c r="A60" s="75">
        <v>50</v>
      </c>
      <c r="B60" s="46">
        <f t="shared" ca="1" si="3"/>
        <v>88.524100267082645</v>
      </c>
      <c r="C60" s="47">
        <f t="shared" si="11"/>
        <v>0.28449999999999998</v>
      </c>
      <c r="D60" s="85">
        <f t="shared" si="12"/>
        <v>0.10299999999999999</v>
      </c>
      <c r="Q60">
        <v>44</v>
      </c>
      <c r="R60" s="71">
        <v>61.225103818794558</v>
      </c>
      <c r="S60" s="44">
        <v>53.300696627015576</v>
      </c>
      <c r="T60" s="44">
        <v>56.157466431773535</v>
      </c>
      <c r="U60" s="44">
        <v>57.544805303150326</v>
      </c>
      <c r="V60" s="44">
        <v>60.455001907099536</v>
      </c>
      <c r="W60" s="72">
        <v>70.821126972333289</v>
      </c>
    </row>
    <row r="61" spans="1:23" x14ac:dyDescent="0.25">
      <c r="A61" s="75">
        <v>51</v>
      </c>
      <c r="B61" s="46">
        <f t="shared" ca="1" si="3"/>
        <v>87.769682506502093</v>
      </c>
      <c r="C61" s="47">
        <f t="shared" si="11"/>
        <v>0.28449999999999998</v>
      </c>
      <c r="D61" s="85">
        <f t="shared" si="12"/>
        <v>0.10299999999999999</v>
      </c>
      <c r="Q61">
        <v>45</v>
      </c>
      <c r="R61" s="71">
        <v>62.111228197404692</v>
      </c>
      <c r="S61" s="44">
        <v>60.746949291719233</v>
      </c>
      <c r="T61" s="44">
        <v>62.029164733940689</v>
      </c>
      <c r="U61" s="44">
        <v>65.861917910811911</v>
      </c>
      <c r="V61" s="44">
        <v>79.959038720641729</v>
      </c>
      <c r="W61" s="72">
        <v>90.619922427385902</v>
      </c>
    </row>
    <row r="62" spans="1:23" x14ac:dyDescent="0.25">
      <c r="A62" s="75">
        <v>52</v>
      </c>
      <c r="B62" s="46">
        <f t="shared" ca="1" si="3"/>
        <v>85.12442573739358</v>
      </c>
      <c r="C62" s="47">
        <f t="shared" si="11"/>
        <v>0.28449999999999998</v>
      </c>
      <c r="D62" s="85">
        <f t="shared" si="12"/>
        <v>0.10299999999999999</v>
      </c>
      <c r="Q62">
        <v>46</v>
      </c>
      <c r="R62" s="71">
        <v>59.380416013078758</v>
      </c>
      <c r="S62" s="44">
        <v>55.878076850052594</v>
      </c>
      <c r="T62" s="44">
        <v>52.267746269805663</v>
      </c>
      <c r="U62" s="44">
        <v>52.15518321031162</v>
      </c>
      <c r="V62" s="44">
        <v>60.489056608952204</v>
      </c>
      <c r="W62" s="72">
        <v>69.66015647666319</v>
      </c>
    </row>
    <row r="63" spans="1:23" x14ac:dyDescent="0.25">
      <c r="A63" s="75">
        <v>53</v>
      </c>
      <c r="B63" s="46">
        <f t="shared" ca="1" si="3"/>
        <v>87.315951737180526</v>
      </c>
      <c r="C63" s="47">
        <f t="shared" si="11"/>
        <v>0.28449999999999998</v>
      </c>
      <c r="D63" s="85">
        <f t="shared" si="12"/>
        <v>0.10299999999999999</v>
      </c>
      <c r="Q63">
        <v>47</v>
      </c>
      <c r="R63" s="71">
        <v>59.183198742637117</v>
      </c>
      <c r="S63" s="44">
        <v>61.688270166389181</v>
      </c>
      <c r="T63" s="44">
        <v>61.139625935369828</v>
      </c>
      <c r="U63" s="44">
        <v>53.583822054427223</v>
      </c>
      <c r="V63" s="44">
        <v>54.206509827967224</v>
      </c>
      <c r="W63" s="72">
        <v>50.966569315518498</v>
      </c>
    </row>
    <row r="64" spans="1:23" x14ac:dyDescent="0.25">
      <c r="A64" s="75">
        <v>54</v>
      </c>
      <c r="B64" s="46">
        <f t="shared" ca="1" si="3"/>
        <v>89.210677328495734</v>
      </c>
      <c r="C64" s="47">
        <f t="shared" si="11"/>
        <v>0.28449999999999998</v>
      </c>
      <c r="D64" s="85">
        <f t="shared" si="12"/>
        <v>0.10299999999999999</v>
      </c>
      <c r="Q64">
        <v>48</v>
      </c>
      <c r="R64" s="71">
        <v>59.17069622498105</v>
      </c>
      <c r="S64" s="44">
        <v>61.43471773792573</v>
      </c>
      <c r="T64" s="44">
        <v>67.650269902883295</v>
      </c>
      <c r="U64" s="44">
        <v>77.017632281888737</v>
      </c>
      <c r="V64" s="44">
        <v>79.912685509599058</v>
      </c>
      <c r="W64" s="72">
        <v>81.991136329023419</v>
      </c>
    </row>
    <row r="65" spans="1:23" x14ac:dyDescent="0.25">
      <c r="A65" s="75">
        <v>55</v>
      </c>
      <c r="B65" s="46">
        <f t="shared" ca="1" si="3"/>
        <v>87.983751399882678</v>
      </c>
      <c r="C65" s="47">
        <f t="shared" si="11"/>
        <v>0.28449999999999998</v>
      </c>
      <c r="D65" s="85">
        <f t="shared" si="12"/>
        <v>0.10299999999999999</v>
      </c>
      <c r="Q65">
        <v>49</v>
      </c>
      <c r="R65" s="71">
        <v>59.771193134952902</v>
      </c>
      <c r="S65" s="44">
        <v>57.585026504466526</v>
      </c>
      <c r="T65" s="44">
        <v>65.733618109309916</v>
      </c>
      <c r="U65" s="44">
        <v>62.263243450402896</v>
      </c>
      <c r="V65" s="44">
        <v>62.39236738467671</v>
      </c>
      <c r="W65" s="72">
        <v>86.453362243478452</v>
      </c>
    </row>
    <row r="66" spans="1:23" x14ac:dyDescent="0.25">
      <c r="A66" s="75">
        <v>56</v>
      </c>
      <c r="B66" s="46">
        <f t="shared" ca="1" si="3"/>
        <v>85.553772111565493</v>
      </c>
      <c r="C66" s="47">
        <f t="shared" si="11"/>
        <v>0.28449999999999998</v>
      </c>
      <c r="D66" s="85">
        <f t="shared" si="12"/>
        <v>0.10299999999999999</v>
      </c>
      <c r="Q66">
        <v>50</v>
      </c>
      <c r="R66" s="71">
        <v>60.089060695099036</v>
      </c>
      <c r="S66" s="44">
        <v>60.716634141294165</v>
      </c>
      <c r="T66" s="44">
        <v>60.013172217970769</v>
      </c>
      <c r="U66" s="44">
        <v>70.217933793026646</v>
      </c>
      <c r="V66" s="44">
        <v>75.272472248328327</v>
      </c>
      <c r="W66" s="72">
        <v>82.290561112970266</v>
      </c>
    </row>
    <row r="67" spans="1:23" x14ac:dyDescent="0.25">
      <c r="A67" s="75">
        <v>57</v>
      </c>
      <c r="B67" s="46">
        <f t="shared" ca="1" si="3"/>
        <v>86.494779094052191</v>
      </c>
      <c r="C67" s="47">
        <f t="shared" si="11"/>
        <v>0.28449999999999998</v>
      </c>
      <c r="D67" s="85">
        <f t="shared" si="12"/>
        <v>0.10299999999999999</v>
      </c>
      <c r="Q67">
        <v>51</v>
      </c>
      <c r="R67" s="71">
        <v>60.438382564749404</v>
      </c>
      <c r="S67" s="44">
        <v>53.640266006259601</v>
      </c>
      <c r="T67" s="44">
        <v>62.739284857030171</v>
      </c>
      <c r="U67" s="44">
        <v>66.112774913641061</v>
      </c>
      <c r="V67" s="44">
        <v>61.336477383172173</v>
      </c>
      <c r="W67" s="72">
        <v>77.267388126947324</v>
      </c>
    </row>
    <row r="68" spans="1:23" x14ac:dyDescent="0.25">
      <c r="A68" s="75">
        <v>58</v>
      </c>
      <c r="B68" s="46">
        <f t="shared" ca="1" si="3"/>
        <v>85.004689002369275</v>
      </c>
      <c r="C68" s="47">
        <f t="shared" si="11"/>
        <v>0.28449999999999998</v>
      </c>
      <c r="D68" s="85">
        <f t="shared" si="12"/>
        <v>0.10299999999999999</v>
      </c>
      <c r="Q68">
        <v>52</v>
      </c>
      <c r="R68" s="71">
        <v>60.277641459648308</v>
      </c>
      <c r="S68" s="44">
        <v>58.836381394967368</v>
      </c>
      <c r="T68" s="44">
        <v>58.13526306016589</v>
      </c>
      <c r="U68" s="44">
        <v>61.62858551640258</v>
      </c>
      <c r="V68" s="44">
        <v>62.055225768840309</v>
      </c>
      <c r="W68" s="72">
        <v>75.259918341119715</v>
      </c>
    </row>
    <row r="69" spans="1:23" x14ac:dyDescent="0.25">
      <c r="A69" s="75">
        <v>59</v>
      </c>
      <c r="B69" s="46">
        <f t="shared" ca="1" si="3"/>
        <v>84.243144236321314</v>
      </c>
      <c r="C69" s="47">
        <f t="shared" si="11"/>
        <v>0.28449999999999998</v>
      </c>
      <c r="D69" s="85">
        <f t="shared" si="12"/>
        <v>0.10299999999999999</v>
      </c>
      <c r="Q69">
        <v>53</v>
      </c>
      <c r="R69" s="71">
        <v>59.760629110312614</v>
      </c>
      <c r="S69" s="44">
        <v>65.587055185852847</v>
      </c>
      <c r="T69" s="44">
        <v>73.569019644561408</v>
      </c>
      <c r="U69" s="44">
        <v>72.814542285523061</v>
      </c>
      <c r="V69" s="44">
        <v>80.114963001404448</v>
      </c>
      <c r="W69" s="72">
        <v>83.282358249102671</v>
      </c>
    </row>
    <row r="70" spans="1:23" x14ac:dyDescent="0.25">
      <c r="A70" s="75">
        <v>60</v>
      </c>
      <c r="B70" s="46">
        <f t="shared" ca="1" si="3"/>
        <v>84.014480146243358</v>
      </c>
      <c r="C70" s="75"/>
      <c r="D70" s="75"/>
      <c r="Q70">
        <v>54</v>
      </c>
      <c r="R70" s="71">
        <v>59.532199577438362</v>
      </c>
      <c r="S70" s="44">
        <v>55.260392693490608</v>
      </c>
      <c r="T70" s="44">
        <v>57.450745999371733</v>
      </c>
      <c r="U70" s="44">
        <v>57.568874872597654</v>
      </c>
      <c r="V70" s="44">
        <v>56.717497933532016</v>
      </c>
      <c r="W70" s="72">
        <v>65.956615983981905</v>
      </c>
    </row>
    <row r="71" spans="1:23" x14ac:dyDescent="0.25">
      <c r="Q71">
        <v>55</v>
      </c>
      <c r="R71" s="71">
        <v>57.717874148380673</v>
      </c>
      <c r="S71" s="44">
        <v>52.860073470203908</v>
      </c>
      <c r="T71" s="44">
        <v>51.480628104326726</v>
      </c>
      <c r="U71" s="44">
        <v>52.550514072977556</v>
      </c>
      <c r="V71" s="44">
        <v>58.332525451025752</v>
      </c>
      <c r="W71" s="72">
        <v>62.562235546525805</v>
      </c>
    </row>
    <row r="72" spans="1:23" x14ac:dyDescent="0.25">
      <c r="Q72">
        <v>56</v>
      </c>
      <c r="R72" s="71">
        <v>59.189976967930512</v>
      </c>
      <c r="S72" s="44">
        <v>53.167128741380239</v>
      </c>
      <c r="T72" s="44">
        <v>60.952926406586698</v>
      </c>
      <c r="U72" s="44">
        <v>63.601122189414475</v>
      </c>
      <c r="V72" s="44">
        <v>79.289907198551418</v>
      </c>
      <c r="W72" s="72">
        <v>81.211892101867207</v>
      </c>
    </row>
    <row r="73" spans="1:23" x14ac:dyDescent="0.25">
      <c r="Q73">
        <v>57</v>
      </c>
      <c r="R73" s="71">
        <v>57.077473076292314</v>
      </c>
      <c r="S73" s="44">
        <v>56.611799842289791</v>
      </c>
      <c r="T73" s="44">
        <v>62.13140916179897</v>
      </c>
      <c r="U73" s="44">
        <v>72.465547250405194</v>
      </c>
      <c r="V73" s="44">
        <v>82.344496638966262</v>
      </c>
      <c r="W73" s="72">
        <v>94.482312003832376</v>
      </c>
    </row>
    <row r="74" spans="1:23" x14ac:dyDescent="0.25">
      <c r="Q74">
        <v>58</v>
      </c>
      <c r="R74" s="71">
        <v>58.202861042826342</v>
      </c>
      <c r="S74" s="44">
        <v>54.009794431275054</v>
      </c>
      <c r="T74" s="44">
        <v>55.390929170191491</v>
      </c>
      <c r="U74" s="44">
        <v>58.211270818644998</v>
      </c>
      <c r="V74" s="44">
        <v>57.48128286039114</v>
      </c>
      <c r="W74" s="72">
        <v>62.512488136564912</v>
      </c>
    </row>
    <row r="75" spans="1:23" x14ac:dyDescent="0.25">
      <c r="Q75">
        <v>59</v>
      </c>
      <c r="R75" s="71">
        <v>58.674433056073802</v>
      </c>
      <c r="S75" s="44">
        <v>57.439281089079458</v>
      </c>
      <c r="T75" s="44">
        <v>63.226261186491406</v>
      </c>
      <c r="U75" s="44">
        <v>60.532734301901293</v>
      </c>
      <c r="V75" s="44">
        <v>70.433071390048838</v>
      </c>
      <c r="W75" s="72">
        <v>68.524063667399659</v>
      </c>
    </row>
    <row r="76" spans="1:23" x14ac:dyDescent="0.25">
      <c r="Q76">
        <v>60</v>
      </c>
      <c r="R76" s="71">
        <v>60.278797350337733</v>
      </c>
      <c r="S76" s="44">
        <v>65.142502420741764</v>
      </c>
      <c r="T76" s="44">
        <v>69.825693326277701</v>
      </c>
      <c r="U76" s="44">
        <v>68.792526927231052</v>
      </c>
      <c r="V76" s="44">
        <v>80.14462596983509</v>
      </c>
      <c r="W76" s="72">
        <v>95.870685958962099</v>
      </c>
    </row>
    <row r="77" spans="1:23" x14ac:dyDescent="0.25">
      <c r="Q77">
        <v>61</v>
      </c>
      <c r="R77" s="71">
        <v>61.091252978464397</v>
      </c>
      <c r="S77" s="44">
        <v>60.17936831358422</v>
      </c>
      <c r="T77" s="44">
        <v>60.494267424897416</v>
      </c>
      <c r="U77" s="44">
        <v>63.196203882685943</v>
      </c>
      <c r="V77" s="44">
        <v>75.976966649946334</v>
      </c>
      <c r="W77" s="72">
        <v>81.779328254687542</v>
      </c>
    </row>
    <row r="78" spans="1:23" x14ac:dyDescent="0.25">
      <c r="Q78">
        <v>62</v>
      </c>
      <c r="R78" s="71">
        <v>57.804951360585683</v>
      </c>
      <c r="S78" s="44">
        <v>57.483164294512086</v>
      </c>
      <c r="T78" s="44">
        <v>63.974027962217754</v>
      </c>
      <c r="U78" s="44">
        <v>70.268270933989925</v>
      </c>
      <c r="V78" s="44">
        <v>73.494839540667201</v>
      </c>
      <c r="W78" s="72">
        <v>81.9585780703529</v>
      </c>
    </row>
    <row r="79" spans="1:23" x14ac:dyDescent="0.25">
      <c r="Q79">
        <v>63</v>
      </c>
      <c r="R79" s="71">
        <v>58.648983040902266</v>
      </c>
      <c r="S79" s="44">
        <v>47.374416159444813</v>
      </c>
      <c r="T79" s="44">
        <v>45.051889555049115</v>
      </c>
      <c r="U79" s="44">
        <v>45.940826502607351</v>
      </c>
      <c r="V79" s="44">
        <v>60.838896902297911</v>
      </c>
      <c r="W79" s="72">
        <v>57.755805693212459</v>
      </c>
    </row>
    <row r="80" spans="1:23" x14ac:dyDescent="0.25">
      <c r="Q80">
        <v>64</v>
      </c>
      <c r="R80" s="71">
        <v>58.907096497173555</v>
      </c>
      <c r="S80" s="44">
        <v>63.133319094543403</v>
      </c>
      <c r="T80" s="44">
        <v>63.885537517118365</v>
      </c>
      <c r="U80" s="44">
        <v>56.022053705656774</v>
      </c>
      <c r="V80" s="44">
        <v>60.161196462951871</v>
      </c>
      <c r="W80" s="72">
        <v>59.551084950360803</v>
      </c>
    </row>
    <row r="81" spans="17:23" x14ac:dyDescent="0.25">
      <c r="Q81">
        <v>65</v>
      </c>
      <c r="R81" s="71">
        <v>59.62937657101633</v>
      </c>
      <c r="S81" s="44">
        <v>56.356593350520605</v>
      </c>
      <c r="T81" s="44">
        <v>58.851029033488814</v>
      </c>
      <c r="U81" s="44">
        <v>57.421765839392187</v>
      </c>
      <c r="V81" s="44">
        <v>65.77920263879767</v>
      </c>
      <c r="W81" s="72">
        <v>71.479373498327462</v>
      </c>
    </row>
    <row r="82" spans="17:23" x14ac:dyDescent="0.25">
      <c r="Q82">
        <v>66</v>
      </c>
      <c r="R82" s="71">
        <v>58.984762197521185</v>
      </c>
      <c r="S82" s="44">
        <v>50.328803566084467</v>
      </c>
      <c r="T82" s="44">
        <v>46.657487901686835</v>
      </c>
      <c r="U82" s="44">
        <v>50.326657240894363</v>
      </c>
      <c r="V82" s="44">
        <v>53.490486985551406</v>
      </c>
      <c r="W82" s="72">
        <v>54.244170467756135</v>
      </c>
    </row>
    <row r="83" spans="17:23" x14ac:dyDescent="0.25">
      <c r="Q83">
        <v>67</v>
      </c>
      <c r="R83" s="71">
        <v>60.530625886812452</v>
      </c>
      <c r="S83" s="44">
        <v>65.052718173619795</v>
      </c>
      <c r="T83" s="44">
        <v>76.55837545592</v>
      </c>
      <c r="U83" s="44">
        <v>70.642556802655363</v>
      </c>
      <c r="V83" s="44">
        <v>60.320149000088527</v>
      </c>
      <c r="W83" s="72">
        <v>67.685900647302873</v>
      </c>
    </row>
    <row r="84" spans="17:23" x14ac:dyDescent="0.25">
      <c r="Q84">
        <v>68</v>
      </c>
      <c r="R84" s="71">
        <v>61.75840285526214</v>
      </c>
      <c r="S84" s="44">
        <v>57.633867596705628</v>
      </c>
      <c r="T84" s="44">
        <v>58.023370877008865</v>
      </c>
      <c r="U84" s="44">
        <v>60.22039646964307</v>
      </c>
      <c r="V84" s="44">
        <v>72.471463161042976</v>
      </c>
      <c r="W84" s="72">
        <v>91.764269881595183</v>
      </c>
    </row>
    <row r="85" spans="17:23" x14ac:dyDescent="0.25">
      <c r="Q85">
        <v>69</v>
      </c>
      <c r="R85" s="71">
        <v>58.710658772106939</v>
      </c>
      <c r="S85" s="44">
        <v>59.748320351732254</v>
      </c>
      <c r="T85" s="44">
        <v>47.645042674450828</v>
      </c>
      <c r="U85" s="44">
        <v>48.513539374151314</v>
      </c>
      <c r="V85" s="44">
        <v>64.312377574324913</v>
      </c>
      <c r="W85" s="72">
        <v>83.61646809855489</v>
      </c>
    </row>
    <row r="86" spans="17:23" x14ac:dyDescent="0.25">
      <c r="Q86">
        <v>70</v>
      </c>
      <c r="R86" s="71">
        <v>59.196957346587524</v>
      </c>
      <c r="S86" s="44">
        <v>59.696895608611776</v>
      </c>
      <c r="T86" s="44">
        <v>72.902700876555826</v>
      </c>
      <c r="U86" s="44">
        <v>86.104488339430546</v>
      </c>
      <c r="V86" s="44">
        <v>84.871201304097454</v>
      </c>
      <c r="W86" s="72">
        <v>88.496642524690188</v>
      </c>
    </row>
    <row r="87" spans="17:23" x14ac:dyDescent="0.25">
      <c r="Q87">
        <v>71</v>
      </c>
      <c r="R87" s="71">
        <v>61.533744426627806</v>
      </c>
      <c r="S87" s="44">
        <v>68.804846022929553</v>
      </c>
      <c r="T87" s="44">
        <v>75.950168930065004</v>
      </c>
      <c r="U87" s="44">
        <v>86.594676783998423</v>
      </c>
      <c r="V87" s="44">
        <v>97.44343410430676</v>
      </c>
      <c r="W87" s="72">
        <v>108.05900486818891</v>
      </c>
    </row>
    <row r="88" spans="17:23" x14ac:dyDescent="0.25">
      <c r="Q88">
        <v>72</v>
      </c>
      <c r="R88" s="71">
        <v>57.792548003622485</v>
      </c>
      <c r="S88" s="44">
        <v>59.966478895011505</v>
      </c>
      <c r="T88" s="44">
        <v>57.042535315680034</v>
      </c>
      <c r="U88" s="44">
        <v>63.233360352861062</v>
      </c>
      <c r="V88" s="44">
        <v>61.194277154287747</v>
      </c>
      <c r="W88" s="72">
        <v>59.492179022400876</v>
      </c>
    </row>
    <row r="89" spans="17:23" x14ac:dyDescent="0.25">
      <c r="Q89">
        <v>73</v>
      </c>
      <c r="R89" s="71">
        <v>62.026656236366385</v>
      </c>
      <c r="S89" s="44">
        <v>59.734326392583093</v>
      </c>
      <c r="T89" s="44">
        <v>65.424868048742951</v>
      </c>
      <c r="U89" s="44">
        <v>78.455903113872338</v>
      </c>
      <c r="V89" s="44">
        <v>75.326903315946026</v>
      </c>
      <c r="W89" s="72">
        <v>81.837102874757022</v>
      </c>
    </row>
    <row r="90" spans="17:23" x14ac:dyDescent="0.25">
      <c r="Q90">
        <v>74</v>
      </c>
      <c r="R90" s="71">
        <v>60.994279923431208</v>
      </c>
      <c r="S90" s="44">
        <v>62.422481961398653</v>
      </c>
      <c r="T90" s="44">
        <v>68.148212387707773</v>
      </c>
      <c r="U90" s="44">
        <v>76.264853972031631</v>
      </c>
      <c r="V90" s="44">
        <v>74.961498874356522</v>
      </c>
      <c r="W90" s="72">
        <v>74.87988886765477</v>
      </c>
    </row>
    <row r="91" spans="17:23" x14ac:dyDescent="0.25">
      <c r="Q91">
        <v>75</v>
      </c>
      <c r="R91" s="71">
        <v>58.677649795056816</v>
      </c>
      <c r="S91" s="44">
        <v>63.463134128378442</v>
      </c>
      <c r="T91" s="44">
        <v>58.979458728992405</v>
      </c>
      <c r="U91" s="44">
        <v>66.300963358379462</v>
      </c>
      <c r="V91" s="44">
        <v>71.105793093718461</v>
      </c>
      <c r="W91" s="72">
        <v>71.846376877906607</v>
      </c>
    </row>
    <row r="92" spans="17:23" x14ac:dyDescent="0.25">
      <c r="Q92">
        <v>76</v>
      </c>
      <c r="R92" s="71">
        <v>56.832291968475829</v>
      </c>
      <c r="S92" s="44">
        <v>57.403048357010448</v>
      </c>
      <c r="T92" s="44">
        <v>70.632444030908445</v>
      </c>
      <c r="U92" s="44">
        <v>73.524811205068929</v>
      </c>
      <c r="V92" s="44">
        <v>88.611143397275043</v>
      </c>
      <c r="W92" s="72">
        <v>95.058418417279682</v>
      </c>
    </row>
    <row r="93" spans="17:23" x14ac:dyDescent="0.25">
      <c r="Q93">
        <v>77</v>
      </c>
      <c r="R93" s="71">
        <v>60.139058365116824</v>
      </c>
      <c r="S93" s="44">
        <v>67.095530417512862</v>
      </c>
      <c r="T93" s="44">
        <v>61.016316633523751</v>
      </c>
      <c r="U93" s="44">
        <v>67.162351862601028</v>
      </c>
      <c r="V93" s="44">
        <v>80.250173405232061</v>
      </c>
      <c r="W93" s="72">
        <v>93.030160851143251</v>
      </c>
    </row>
    <row r="94" spans="17:23" x14ac:dyDescent="0.25">
      <c r="Q94">
        <v>78</v>
      </c>
      <c r="R94" s="71">
        <v>61.400024428401373</v>
      </c>
      <c r="S94" s="44">
        <v>56.141391502240097</v>
      </c>
      <c r="T94" s="44">
        <v>58.384989386557557</v>
      </c>
      <c r="U94" s="44">
        <v>70.633526384534278</v>
      </c>
      <c r="V94" s="44">
        <v>82.662504434554776</v>
      </c>
      <c r="W94" s="72">
        <v>87.503156090692713</v>
      </c>
    </row>
    <row r="95" spans="17:23" x14ac:dyDescent="0.25">
      <c r="Q95">
        <v>79</v>
      </c>
      <c r="R95" s="71">
        <v>60.111583854729048</v>
      </c>
      <c r="S95" s="44">
        <v>52.500127518123016</v>
      </c>
      <c r="T95" s="44">
        <v>52.83239243824368</v>
      </c>
      <c r="U95" s="44">
        <v>53.022497439849289</v>
      </c>
      <c r="V95" s="44">
        <v>54.09000483394999</v>
      </c>
      <c r="W95" s="72">
        <v>58.767683801815743</v>
      </c>
    </row>
    <row r="96" spans="17:23" x14ac:dyDescent="0.25">
      <c r="Q96">
        <v>80</v>
      </c>
      <c r="R96" s="71">
        <v>58.718791785501175</v>
      </c>
      <c r="S96" s="44">
        <v>54.845409280921182</v>
      </c>
      <c r="T96" s="44">
        <v>61.325816739744042</v>
      </c>
      <c r="U96" s="44">
        <v>61.200018260642921</v>
      </c>
      <c r="V96" s="44">
        <v>57.079976254900153</v>
      </c>
      <c r="W96" s="72">
        <v>72.944277778208189</v>
      </c>
    </row>
    <row r="97" spans="17:23" x14ac:dyDescent="0.25">
      <c r="Q97">
        <v>81</v>
      </c>
      <c r="R97" s="71">
        <v>59.613276627781801</v>
      </c>
      <c r="S97" s="44">
        <v>53.198706667399286</v>
      </c>
      <c r="T97" s="44">
        <v>58.433917438002396</v>
      </c>
      <c r="U97" s="44">
        <v>66.712061227803773</v>
      </c>
      <c r="V97" s="44">
        <v>87.291108636774723</v>
      </c>
      <c r="W97" s="72">
        <v>90.383983976043041</v>
      </c>
    </row>
    <row r="98" spans="17:23" x14ac:dyDescent="0.25">
      <c r="Q98">
        <v>82</v>
      </c>
      <c r="R98" s="71">
        <v>58.486637934179015</v>
      </c>
      <c r="S98" s="44">
        <v>60.385775281727717</v>
      </c>
      <c r="T98" s="44">
        <v>68.874994498027277</v>
      </c>
      <c r="U98" s="44">
        <v>65.914733186447464</v>
      </c>
      <c r="V98" s="44">
        <v>66.306710837050289</v>
      </c>
      <c r="W98" s="72">
        <v>68.748587757699298</v>
      </c>
    </row>
    <row r="99" spans="17:23" x14ac:dyDescent="0.25">
      <c r="Q99">
        <v>83</v>
      </c>
      <c r="R99" s="71">
        <v>61.293540890119822</v>
      </c>
      <c r="S99" s="44">
        <v>61.185884234353601</v>
      </c>
      <c r="T99" s="44">
        <v>57.269972833864486</v>
      </c>
      <c r="U99" s="44">
        <v>59.505813368577876</v>
      </c>
      <c r="V99" s="44">
        <v>70.417015131800284</v>
      </c>
      <c r="W99" s="72">
        <v>76.494634025129443</v>
      </c>
    </row>
    <row r="100" spans="17:23" x14ac:dyDescent="0.25">
      <c r="Q100">
        <v>84</v>
      </c>
      <c r="R100" s="71">
        <v>59.75060254395413</v>
      </c>
      <c r="S100" s="44">
        <v>61.66049765623584</v>
      </c>
      <c r="T100" s="44">
        <v>61.168659766352754</v>
      </c>
      <c r="U100" s="44">
        <v>58.457495132645839</v>
      </c>
      <c r="V100" s="44">
        <v>74.230051878278161</v>
      </c>
      <c r="W100" s="72">
        <v>87.70876144883384</v>
      </c>
    </row>
    <row r="101" spans="17:23" x14ac:dyDescent="0.25">
      <c r="Q101">
        <v>85</v>
      </c>
      <c r="R101" s="71">
        <v>60.604612009148731</v>
      </c>
      <c r="S101" s="44">
        <v>60.345381100127192</v>
      </c>
      <c r="T101" s="44">
        <v>62.212487811128575</v>
      </c>
      <c r="U101" s="44">
        <v>61.511635751154479</v>
      </c>
      <c r="V101" s="44">
        <v>60.477360662430442</v>
      </c>
      <c r="W101" s="72">
        <v>72.268450639620255</v>
      </c>
    </row>
    <row r="102" spans="17:23" x14ac:dyDescent="0.25">
      <c r="Q102">
        <v>86</v>
      </c>
      <c r="R102" s="71">
        <v>62.382301154060066</v>
      </c>
      <c r="S102" s="44">
        <v>71.043669622937145</v>
      </c>
      <c r="T102" s="44">
        <v>70.953670715552377</v>
      </c>
      <c r="U102" s="44">
        <v>78.300466007978571</v>
      </c>
      <c r="V102" s="44">
        <v>88.700262472872723</v>
      </c>
      <c r="W102" s="72">
        <v>108.71796115050196</v>
      </c>
    </row>
    <row r="103" spans="17:23" x14ac:dyDescent="0.25">
      <c r="Q103">
        <v>87</v>
      </c>
      <c r="R103" s="71">
        <v>59.32095029419186</v>
      </c>
      <c r="S103" s="44">
        <v>62.321228420788337</v>
      </c>
      <c r="T103" s="44">
        <v>56.881809241217205</v>
      </c>
      <c r="U103" s="44">
        <v>52.680777225629022</v>
      </c>
      <c r="V103" s="44">
        <v>60.666948608480844</v>
      </c>
      <c r="W103" s="72">
        <v>60.637613006763509</v>
      </c>
    </row>
    <row r="104" spans="17:23" x14ac:dyDescent="0.25">
      <c r="Q104">
        <v>88</v>
      </c>
      <c r="R104" s="71">
        <v>61.953979875118677</v>
      </c>
      <c r="S104" s="44">
        <v>59.334037733162305</v>
      </c>
      <c r="T104" s="44">
        <v>66.699509401402665</v>
      </c>
      <c r="U104" s="44">
        <v>65.33356880269946</v>
      </c>
      <c r="V104" s="44">
        <v>59.230663416052266</v>
      </c>
      <c r="W104" s="72">
        <v>58.907780479759374</v>
      </c>
    </row>
    <row r="105" spans="17:23" x14ac:dyDescent="0.25">
      <c r="Q105">
        <v>89</v>
      </c>
      <c r="R105" s="71">
        <v>61.766427575798716</v>
      </c>
      <c r="S105" s="44">
        <v>62.068212022589407</v>
      </c>
      <c r="T105" s="44">
        <v>67.007983931125608</v>
      </c>
      <c r="U105" s="44">
        <v>73.977035649348565</v>
      </c>
      <c r="V105" s="44">
        <v>93.452541968784828</v>
      </c>
      <c r="W105" s="72">
        <v>119.66491868009842</v>
      </c>
    </row>
    <row r="106" spans="17:23" x14ac:dyDescent="0.25">
      <c r="Q106">
        <v>90</v>
      </c>
      <c r="R106" s="71">
        <v>61.523051783997651</v>
      </c>
      <c r="S106" s="44">
        <v>68.291784214047865</v>
      </c>
      <c r="T106" s="44">
        <v>74.848906513732345</v>
      </c>
      <c r="U106" s="44">
        <v>72.741533326457315</v>
      </c>
      <c r="V106" s="44">
        <v>83.463508812439315</v>
      </c>
      <c r="W106" s="72">
        <v>85.943405028045817</v>
      </c>
    </row>
    <row r="107" spans="17:23" x14ac:dyDescent="0.25">
      <c r="Q107">
        <v>91</v>
      </c>
      <c r="R107" s="71">
        <v>59.643650906620678</v>
      </c>
      <c r="S107" s="44">
        <v>59.871782287006951</v>
      </c>
      <c r="T107" s="44">
        <v>68.13143404153513</v>
      </c>
      <c r="U107" s="44">
        <v>79.363740164839712</v>
      </c>
      <c r="V107" s="44">
        <v>95.837917386614293</v>
      </c>
      <c r="W107" s="72">
        <v>114.43082831730527</v>
      </c>
    </row>
    <row r="108" spans="17:23" x14ac:dyDescent="0.25">
      <c r="Q108">
        <v>92</v>
      </c>
      <c r="R108" s="71">
        <v>62.910384064931144</v>
      </c>
      <c r="S108" s="44">
        <v>67.010989805386615</v>
      </c>
      <c r="T108" s="44">
        <v>77.14562393908821</v>
      </c>
      <c r="U108" s="44">
        <v>73.969247538097193</v>
      </c>
      <c r="V108" s="44">
        <v>72.260736198622226</v>
      </c>
      <c r="W108" s="72">
        <v>84.881761283170079</v>
      </c>
    </row>
    <row r="109" spans="17:23" x14ac:dyDescent="0.25">
      <c r="Q109">
        <v>93</v>
      </c>
      <c r="R109" s="71">
        <v>57.601377933883548</v>
      </c>
      <c r="S109" s="44">
        <v>55.076313006897102</v>
      </c>
      <c r="T109" s="44">
        <v>55.244965966693186</v>
      </c>
      <c r="U109" s="44">
        <v>68.504583066848966</v>
      </c>
      <c r="V109" s="44">
        <v>57.513118808650439</v>
      </c>
      <c r="W109" s="72">
        <v>57.52921139799048</v>
      </c>
    </row>
    <row r="110" spans="17:23" x14ac:dyDescent="0.25">
      <c r="Q110">
        <v>94</v>
      </c>
      <c r="R110" s="71">
        <v>58.306385745442164</v>
      </c>
      <c r="S110" s="44">
        <v>71.842059305375784</v>
      </c>
      <c r="T110" s="44">
        <v>71.593856678928944</v>
      </c>
      <c r="U110" s="44">
        <v>73.323605506630571</v>
      </c>
      <c r="V110" s="44">
        <v>75.042412226010725</v>
      </c>
      <c r="W110" s="72">
        <v>91.467911203656186</v>
      </c>
    </row>
    <row r="111" spans="17:23" x14ac:dyDescent="0.25">
      <c r="Q111">
        <v>95</v>
      </c>
      <c r="R111" s="71">
        <v>64.73067631426494</v>
      </c>
      <c r="S111" s="44">
        <v>61.76912935920182</v>
      </c>
      <c r="T111" s="44">
        <v>62.110812477699284</v>
      </c>
      <c r="U111" s="44">
        <v>65.021623710206597</v>
      </c>
      <c r="V111" s="44">
        <v>71.383630631153594</v>
      </c>
      <c r="W111" s="72">
        <v>78.10790247261923</v>
      </c>
    </row>
    <row r="112" spans="17:23" x14ac:dyDescent="0.25">
      <c r="Q112">
        <v>96</v>
      </c>
      <c r="R112" s="71">
        <v>57.411605182875945</v>
      </c>
      <c r="S112" s="44">
        <v>54.652517036175254</v>
      </c>
      <c r="T112" s="44">
        <v>55.6299601534554</v>
      </c>
      <c r="U112" s="44">
        <v>62.192679172165271</v>
      </c>
      <c r="V112" s="44">
        <v>72.321847075728414</v>
      </c>
      <c r="W112" s="72">
        <v>66.61902254706952</v>
      </c>
    </row>
    <row r="113" spans="17:23" x14ac:dyDescent="0.25">
      <c r="Q113">
        <v>97</v>
      </c>
      <c r="R113" s="71">
        <v>59.947224475755661</v>
      </c>
      <c r="S113" s="44">
        <v>60.448600278665801</v>
      </c>
      <c r="T113" s="44">
        <v>62.890479980516247</v>
      </c>
      <c r="U113" s="44">
        <v>63.607036448523893</v>
      </c>
      <c r="V113" s="44">
        <v>66.949070407993943</v>
      </c>
      <c r="W113" s="72">
        <v>72.848206936378062</v>
      </c>
    </row>
    <row r="114" spans="17:23" x14ac:dyDescent="0.25">
      <c r="Q114">
        <v>98</v>
      </c>
      <c r="R114" s="71">
        <v>60.529862961709824</v>
      </c>
      <c r="S114" s="44">
        <v>49.916935463588985</v>
      </c>
      <c r="T114" s="44">
        <v>54.526804762645135</v>
      </c>
      <c r="U114" s="44">
        <v>63.05027696339824</v>
      </c>
      <c r="V114" s="44">
        <v>64.623028598385318</v>
      </c>
      <c r="W114" s="72">
        <v>77.288231374442844</v>
      </c>
    </row>
    <row r="115" spans="17:23" x14ac:dyDescent="0.25">
      <c r="Q115">
        <v>99</v>
      </c>
      <c r="R115" s="71">
        <v>60.8353706378591</v>
      </c>
      <c r="S115" s="44">
        <v>59.986700792055849</v>
      </c>
      <c r="T115" s="44">
        <v>62.654160110166067</v>
      </c>
      <c r="U115" s="44">
        <v>72.739227374920702</v>
      </c>
      <c r="V115" s="44">
        <v>75.785172745053842</v>
      </c>
      <c r="W115" s="72">
        <v>102.26369209324827</v>
      </c>
    </row>
    <row r="116" spans="17:23" x14ac:dyDescent="0.25">
      <c r="Q116">
        <v>100</v>
      </c>
      <c r="R116" s="71">
        <v>60.498663093976511</v>
      </c>
      <c r="S116" s="44">
        <v>55.390926605904347</v>
      </c>
      <c r="T116" s="44">
        <v>60.399638079935137</v>
      </c>
      <c r="U116" s="44">
        <v>75.604756526789302</v>
      </c>
      <c r="V116" s="44">
        <v>86.611898261344734</v>
      </c>
      <c r="W116" s="72">
        <v>103.40111184923649</v>
      </c>
    </row>
    <row r="117" spans="17:23" x14ac:dyDescent="0.25">
      <c r="Q117">
        <v>101</v>
      </c>
      <c r="R117" s="71">
        <v>59.516649770839884</v>
      </c>
      <c r="S117" s="44">
        <v>53.184697964260181</v>
      </c>
      <c r="T117" s="44">
        <v>56.714844219306769</v>
      </c>
      <c r="U117" s="44">
        <v>59.827658385441133</v>
      </c>
      <c r="V117" s="44">
        <v>75.270096177241854</v>
      </c>
      <c r="W117" s="72">
        <v>84.895346454019176</v>
      </c>
    </row>
    <row r="118" spans="17:23" x14ac:dyDescent="0.25">
      <c r="Q118">
        <v>102</v>
      </c>
      <c r="R118" s="71">
        <v>57.545865022366762</v>
      </c>
      <c r="S118" s="44">
        <v>55.666935293685512</v>
      </c>
      <c r="T118" s="44">
        <v>55.965125040424027</v>
      </c>
      <c r="U118" s="44">
        <v>54.170223400418912</v>
      </c>
      <c r="V118" s="44">
        <v>56.696961398245719</v>
      </c>
      <c r="W118" s="72">
        <v>54.625856488786532</v>
      </c>
    </row>
    <row r="119" spans="17:23" x14ac:dyDescent="0.25">
      <c r="Q119">
        <v>103</v>
      </c>
      <c r="R119" s="71">
        <v>59.157507562569812</v>
      </c>
      <c r="S119" s="44">
        <v>53.523849211105897</v>
      </c>
      <c r="T119" s="44">
        <v>58.126343639793362</v>
      </c>
      <c r="U119" s="44">
        <v>56.162977199292143</v>
      </c>
      <c r="V119" s="44">
        <v>59.245091478217851</v>
      </c>
      <c r="W119" s="72">
        <v>67.08715878868648</v>
      </c>
    </row>
    <row r="120" spans="17:23" x14ac:dyDescent="0.25">
      <c r="Q120">
        <v>104</v>
      </c>
      <c r="R120" s="71">
        <v>59.650704252122523</v>
      </c>
      <c r="S120" s="44">
        <v>63.924281789230278</v>
      </c>
      <c r="T120" s="44">
        <v>70.34565280285338</v>
      </c>
      <c r="U120" s="44">
        <v>74.616696307951869</v>
      </c>
      <c r="V120" s="44">
        <v>91.53722823134261</v>
      </c>
      <c r="W120" s="72">
        <v>92.876398467812123</v>
      </c>
    </row>
    <row r="121" spans="17:23" x14ac:dyDescent="0.25">
      <c r="Q121">
        <v>105</v>
      </c>
      <c r="R121" s="71">
        <v>60.279322589873196</v>
      </c>
      <c r="S121" s="44">
        <v>56.625253933630425</v>
      </c>
      <c r="T121" s="44">
        <v>58.065521975719946</v>
      </c>
      <c r="U121" s="44">
        <v>72.663595904264184</v>
      </c>
      <c r="V121" s="44">
        <v>77.330499185796995</v>
      </c>
      <c r="W121" s="72">
        <v>94.832918985145</v>
      </c>
    </row>
    <row r="122" spans="17:23" x14ac:dyDescent="0.25">
      <c r="Q122">
        <v>106</v>
      </c>
      <c r="R122" s="71">
        <v>59.438497968188521</v>
      </c>
      <c r="S122" s="44">
        <v>52.429738055875276</v>
      </c>
      <c r="T122" s="44">
        <v>56.905146668035414</v>
      </c>
      <c r="U122" s="44">
        <v>56.819969086196544</v>
      </c>
      <c r="V122" s="44">
        <v>68.909521436298391</v>
      </c>
      <c r="W122" s="72">
        <v>85.764535679663908</v>
      </c>
    </row>
    <row r="123" spans="17:23" x14ac:dyDescent="0.25">
      <c r="Q123">
        <v>107</v>
      </c>
      <c r="R123" s="71">
        <v>57.576801798344476</v>
      </c>
      <c r="S123" s="44">
        <v>58.865447068469919</v>
      </c>
      <c r="T123" s="44">
        <v>57.714475909736663</v>
      </c>
      <c r="U123" s="44">
        <v>67.468901019172094</v>
      </c>
      <c r="V123" s="44">
        <v>74.299303783833565</v>
      </c>
      <c r="W123" s="72">
        <v>81.772219426712383</v>
      </c>
    </row>
    <row r="124" spans="17:23" x14ac:dyDescent="0.25">
      <c r="Q124">
        <v>108</v>
      </c>
      <c r="R124" s="71">
        <v>62.244716022316176</v>
      </c>
      <c r="S124" s="44">
        <v>69.61324840922785</v>
      </c>
      <c r="T124" s="44">
        <v>81.26060806832588</v>
      </c>
      <c r="U124" s="44">
        <v>84.4972435481845</v>
      </c>
      <c r="V124" s="44">
        <v>97.88295773908925</v>
      </c>
      <c r="W124" s="72">
        <v>115.41900814277676</v>
      </c>
    </row>
    <row r="125" spans="17:23" x14ac:dyDescent="0.25">
      <c r="Q125">
        <v>109</v>
      </c>
      <c r="R125" s="71">
        <v>61.104294389911963</v>
      </c>
      <c r="S125" s="44">
        <v>62.571990864908756</v>
      </c>
      <c r="T125" s="44">
        <v>64.605655840153048</v>
      </c>
      <c r="U125" s="44">
        <v>65.552341572606821</v>
      </c>
      <c r="V125" s="44">
        <v>71.611253170336553</v>
      </c>
      <c r="W125" s="72">
        <v>70.511043045016308</v>
      </c>
    </row>
    <row r="126" spans="17:23" x14ac:dyDescent="0.25">
      <c r="Q126">
        <v>110</v>
      </c>
      <c r="R126" s="71">
        <v>61.23946536811151</v>
      </c>
      <c r="S126" s="44">
        <v>64.522227203615358</v>
      </c>
      <c r="T126" s="44">
        <v>55.95743503228131</v>
      </c>
      <c r="U126" s="44">
        <v>60.933562503374937</v>
      </c>
      <c r="V126" s="44">
        <v>67.676071824865559</v>
      </c>
      <c r="W126" s="72">
        <v>71.970618397197356</v>
      </c>
    </row>
    <row r="127" spans="17:23" x14ac:dyDescent="0.25">
      <c r="Q127">
        <v>111</v>
      </c>
      <c r="R127" s="71">
        <v>57.52301007249541</v>
      </c>
      <c r="S127" s="44">
        <v>55.938138458339303</v>
      </c>
      <c r="T127" s="44">
        <v>59.052136599572158</v>
      </c>
      <c r="U127" s="44">
        <v>71.770995904302666</v>
      </c>
      <c r="V127" s="44">
        <v>74.848273360525411</v>
      </c>
      <c r="W127" s="72">
        <v>84.951485422880282</v>
      </c>
    </row>
    <row r="128" spans="17:23" x14ac:dyDescent="0.25">
      <c r="Q128">
        <v>112</v>
      </c>
      <c r="R128" s="71">
        <v>58.134240465089945</v>
      </c>
      <c r="S128" s="44">
        <v>57.619516559790334</v>
      </c>
      <c r="T128" s="44">
        <v>62.826596003162436</v>
      </c>
      <c r="U128" s="44">
        <v>71.357855628148997</v>
      </c>
      <c r="V128" s="44">
        <v>60.308915441376222</v>
      </c>
      <c r="W128" s="72">
        <v>62.653914625634727</v>
      </c>
    </row>
    <row r="129" spans="17:23" x14ac:dyDescent="0.25">
      <c r="Q129">
        <v>113</v>
      </c>
      <c r="R129" s="71">
        <v>59.94231177117949</v>
      </c>
      <c r="S129" s="44">
        <v>59.119539688844675</v>
      </c>
      <c r="T129" s="44">
        <v>61.573788004150146</v>
      </c>
      <c r="U129" s="44">
        <v>68.066747233066707</v>
      </c>
      <c r="V129" s="44">
        <v>80.46542150820288</v>
      </c>
      <c r="W129" s="72">
        <v>87.830069296157916</v>
      </c>
    </row>
    <row r="130" spans="17:23" x14ac:dyDescent="0.25">
      <c r="Q130">
        <v>114</v>
      </c>
      <c r="R130" s="71">
        <v>63.051777037752792</v>
      </c>
      <c r="S130" s="44">
        <v>74.560067651782433</v>
      </c>
      <c r="T130" s="44">
        <v>78.479904131126005</v>
      </c>
      <c r="U130" s="44">
        <v>88.26436542550212</v>
      </c>
      <c r="V130" s="44">
        <v>97.710577933742726</v>
      </c>
      <c r="W130" s="72">
        <v>109.88436329225475</v>
      </c>
    </row>
    <row r="131" spans="17:23" x14ac:dyDescent="0.25">
      <c r="Q131">
        <v>115</v>
      </c>
      <c r="R131" s="71">
        <v>58.705274725893304</v>
      </c>
      <c r="S131" s="44">
        <v>56.395587649062016</v>
      </c>
      <c r="T131" s="44">
        <v>58.231375169089851</v>
      </c>
      <c r="U131" s="44">
        <v>68.402093449709668</v>
      </c>
      <c r="V131" s="44">
        <v>69.784384918981331</v>
      </c>
      <c r="W131" s="72">
        <v>78.389708396917115</v>
      </c>
    </row>
    <row r="132" spans="17:23" x14ac:dyDescent="0.25">
      <c r="Q132">
        <v>116</v>
      </c>
      <c r="R132" s="71">
        <v>60.774552677616768</v>
      </c>
      <c r="S132" s="44">
        <v>62.762846673267369</v>
      </c>
      <c r="T132" s="44">
        <v>76.496568902895262</v>
      </c>
      <c r="U132" s="44">
        <v>80.560417881060573</v>
      </c>
      <c r="V132" s="44">
        <v>88.144166338557</v>
      </c>
      <c r="W132" s="72">
        <v>106.30861403339742</v>
      </c>
    </row>
    <row r="133" spans="17:23" x14ac:dyDescent="0.25">
      <c r="Q133">
        <v>117</v>
      </c>
      <c r="R133" s="71">
        <v>61.557801698023681</v>
      </c>
      <c r="S133" s="44">
        <v>55.599638182045169</v>
      </c>
      <c r="T133" s="44">
        <v>57.702760013851922</v>
      </c>
      <c r="U133" s="44">
        <v>63.416174343636669</v>
      </c>
      <c r="V133" s="44">
        <v>72.308523314368969</v>
      </c>
      <c r="W133" s="72">
        <v>87.053596677186007</v>
      </c>
    </row>
    <row r="134" spans="17:23" x14ac:dyDescent="0.25">
      <c r="Q134">
        <v>118</v>
      </c>
      <c r="R134" s="71">
        <v>59.534400228620889</v>
      </c>
      <c r="S134" s="44">
        <v>55.635533130106751</v>
      </c>
      <c r="T134" s="44">
        <v>64.273959434702732</v>
      </c>
      <c r="U134" s="44">
        <v>71.522978783450398</v>
      </c>
      <c r="V134" s="44">
        <v>80.361271431772522</v>
      </c>
      <c r="W134" s="72">
        <v>93.532186189772446</v>
      </c>
    </row>
    <row r="135" spans="17:23" x14ac:dyDescent="0.25">
      <c r="Q135">
        <v>119</v>
      </c>
      <c r="R135" s="71">
        <v>61.113380791178088</v>
      </c>
      <c r="S135" s="44">
        <v>58.122944468912081</v>
      </c>
      <c r="T135" s="44">
        <v>61.698448196261644</v>
      </c>
      <c r="U135" s="44">
        <v>67.933716198037047</v>
      </c>
      <c r="V135" s="44">
        <v>72.632479357327355</v>
      </c>
      <c r="W135" s="72">
        <v>74.426763583983345</v>
      </c>
    </row>
    <row r="136" spans="17:23" x14ac:dyDescent="0.25">
      <c r="Q136">
        <v>120</v>
      </c>
      <c r="R136" s="71">
        <v>59.550571769454393</v>
      </c>
      <c r="S136" s="44">
        <v>61.9658454932691</v>
      </c>
      <c r="T136" s="44">
        <v>59.831275034907932</v>
      </c>
      <c r="U136" s="44">
        <v>60.741829027270519</v>
      </c>
      <c r="V136" s="44">
        <v>71.52285297601982</v>
      </c>
      <c r="W136" s="72">
        <v>82.983343556377491</v>
      </c>
    </row>
    <row r="137" spans="17:23" x14ac:dyDescent="0.25">
      <c r="Q137">
        <v>121</v>
      </c>
      <c r="R137" s="71">
        <v>61.140622884637935</v>
      </c>
      <c r="S137" s="44">
        <v>63.318448700478015</v>
      </c>
      <c r="T137" s="44">
        <v>64.616184416174704</v>
      </c>
      <c r="U137" s="44">
        <v>69.099053626174836</v>
      </c>
      <c r="V137" s="44">
        <v>75.446594763429204</v>
      </c>
      <c r="W137" s="72">
        <v>80.081499654768081</v>
      </c>
    </row>
    <row r="138" spans="17:23" x14ac:dyDescent="0.25">
      <c r="Q138">
        <v>122</v>
      </c>
      <c r="R138" s="71">
        <v>58.81298987100449</v>
      </c>
      <c r="S138" s="44">
        <v>62.953792422503284</v>
      </c>
      <c r="T138" s="44">
        <v>63.663412918387813</v>
      </c>
      <c r="U138" s="44">
        <v>64.508227240501796</v>
      </c>
      <c r="V138" s="44">
        <v>60.525148870916723</v>
      </c>
      <c r="W138" s="72">
        <v>64.864888862672714</v>
      </c>
    </row>
    <row r="139" spans="17:23" x14ac:dyDescent="0.25">
      <c r="Q139">
        <v>123</v>
      </c>
      <c r="R139" s="71">
        <v>60.472654145590994</v>
      </c>
      <c r="S139" s="44">
        <v>57.28933170214038</v>
      </c>
      <c r="T139" s="44">
        <v>71.727980073148586</v>
      </c>
      <c r="U139" s="44">
        <v>73.764599788452045</v>
      </c>
      <c r="V139" s="44">
        <v>79.089954256068353</v>
      </c>
      <c r="W139" s="72">
        <v>97.296149407638879</v>
      </c>
    </row>
    <row r="140" spans="17:23" x14ac:dyDescent="0.25">
      <c r="Q140">
        <v>124</v>
      </c>
      <c r="R140" s="71">
        <v>58.734602790418919</v>
      </c>
      <c r="S140" s="44">
        <v>67.126840632618695</v>
      </c>
      <c r="T140" s="44">
        <v>62.31027988531951</v>
      </c>
      <c r="U140" s="44">
        <v>63.860758869428786</v>
      </c>
      <c r="V140" s="44">
        <v>71.097699318007201</v>
      </c>
      <c r="W140" s="72">
        <v>67.92633969531758</v>
      </c>
    </row>
    <row r="141" spans="17:23" x14ac:dyDescent="0.25">
      <c r="Q141">
        <v>125</v>
      </c>
      <c r="R141" s="71">
        <v>61.148453041269974</v>
      </c>
      <c r="S141" s="44">
        <v>62.495066722207106</v>
      </c>
      <c r="T141" s="44">
        <v>63.534491250352303</v>
      </c>
      <c r="U141" s="44">
        <v>61.273566718523369</v>
      </c>
      <c r="V141" s="44">
        <v>71.34972001011316</v>
      </c>
      <c r="W141" s="72">
        <v>74.042052970272422</v>
      </c>
    </row>
    <row r="142" spans="17:23" x14ac:dyDescent="0.25">
      <c r="Q142">
        <v>126</v>
      </c>
      <c r="R142" s="71">
        <v>60.695919810256186</v>
      </c>
      <c r="S142" s="44">
        <v>64.299779239740857</v>
      </c>
      <c r="T142" s="44">
        <v>75.482438424820259</v>
      </c>
      <c r="U142" s="44">
        <v>73.683164546977224</v>
      </c>
      <c r="V142" s="44">
        <v>74.813532694906229</v>
      </c>
      <c r="W142" s="72">
        <v>84.7722478015543</v>
      </c>
    </row>
    <row r="143" spans="17:23" x14ac:dyDescent="0.25">
      <c r="Q143">
        <v>127</v>
      </c>
      <c r="R143" s="71">
        <v>59.388199608501523</v>
      </c>
      <c r="S143" s="44">
        <v>59.313318037694387</v>
      </c>
      <c r="T143" s="44">
        <v>61.393852027479518</v>
      </c>
      <c r="U143" s="44">
        <v>67.916829676349536</v>
      </c>
      <c r="V143" s="44">
        <v>82.069100012075381</v>
      </c>
      <c r="W143" s="72">
        <v>91.889457505679104</v>
      </c>
    </row>
    <row r="144" spans="17:23" x14ac:dyDescent="0.25">
      <c r="Q144">
        <v>128</v>
      </c>
      <c r="R144" s="71">
        <v>57.269092512449184</v>
      </c>
      <c r="S144" s="44">
        <v>66.902884933678394</v>
      </c>
      <c r="T144" s="44">
        <v>69.987738721155438</v>
      </c>
      <c r="U144" s="44">
        <v>68.236371268844664</v>
      </c>
      <c r="V144" s="44">
        <v>63.044200903336865</v>
      </c>
      <c r="W144" s="72">
        <v>71.792552694909759</v>
      </c>
    </row>
    <row r="145" spans="17:23" x14ac:dyDescent="0.25">
      <c r="Q145">
        <v>129</v>
      </c>
      <c r="R145" s="71">
        <v>59.995740697607303</v>
      </c>
      <c r="S145" s="44">
        <v>57.483736508239602</v>
      </c>
      <c r="T145" s="44">
        <v>67.375345528444115</v>
      </c>
      <c r="U145" s="44">
        <v>71.469065304521237</v>
      </c>
      <c r="V145" s="44">
        <v>83.103898533400923</v>
      </c>
      <c r="W145" s="72">
        <v>83.633315147881163</v>
      </c>
    </row>
    <row r="146" spans="17:23" x14ac:dyDescent="0.25">
      <c r="Q146">
        <v>130</v>
      </c>
      <c r="R146" s="71">
        <v>61.274606320312436</v>
      </c>
      <c r="S146" s="44">
        <v>51.813129023404159</v>
      </c>
      <c r="T146" s="44">
        <v>49.778510360583496</v>
      </c>
      <c r="U146" s="44">
        <v>51.817514569471193</v>
      </c>
      <c r="V146" s="44">
        <v>62.254848646630002</v>
      </c>
      <c r="W146" s="72">
        <v>63.67418756833483</v>
      </c>
    </row>
    <row r="147" spans="17:23" x14ac:dyDescent="0.25">
      <c r="Q147">
        <v>131</v>
      </c>
      <c r="R147" s="71">
        <v>62.073372248526425</v>
      </c>
      <c r="S147" s="44">
        <v>55.504406609991825</v>
      </c>
      <c r="T147" s="44">
        <v>53.790401404791936</v>
      </c>
      <c r="U147" s="44">
        <v>59.132498512726933</v>
      </c>
      <c r="V147" s="44">
        <v>63.346676381928972</v>
      </c>
      <c r="W147" s="72">
        <v>65.441512976032541</v>
      </c>
    </row>
    <row r="148" spans="17:23" x14ac:dyDescent="0.25">
      <c r="Q148">
        <v>132</v>
      </c>
      <c r="R148" s="71">
        <v>59.03620229874354</v>
      </c>
      <c r="S148" s="44">
        <v>57.416673563572232</v>
      </c>
      <c r="T148" s="44">
        <v>71.210845593806212</v>
      </c>
      <c r="U148" s="44">
        <v>80.558857366848983</v>
      </c>
      <c r="V148" s="44">
        <v>87.477484436075073</v>
      </c>
      <c r="W148" s="72">
        <v>96.885566687304731</v>
      </c>
    </row>
    <row r="149" spans="17:23" x14ac:dyDescent="0.25">
      <c r="Q149">
        <v>133</v>
      </c>
      <c r="R149" s="71">
        <v>55.744952194779557</v>
      </c>
      <c r="S149" s="44">
        <v>53.746490850240512</v>
      </c>
      <c r="T149" s="44">
        <v>57.573732912204186</v>
      </c>
      <c r="U149" s="44">
        <v>65.537135876238011</v>
      </c>
      <c r="V149" s="44">
        <v>70.366859905128749</v>
      </c>
      <c r="W149" s="72">
        <v>79.890864298067712</v>
      </c>
    </row>
    <row r="150" spans="17:23" x14ac:dyDescent="0.25">
      <c r="Q150">
        <v>134</v>
      </c>
      <c r="R150" s="71">
        <v>59.229659206568215</v>
      </c>
      <c r="S150" s="44">
        <v>61.459905039000965</v>
      </c>
      <c r="T150" s="44">
        <v>62.952155520779755</v>
      </c>
      <c r="U150" s="44">
        <v>72.242109322714725</v>
      </c>
      <c r="V150" s="44">
        <v>72.794696033550252</v>
      </c>
      <c r="W150" s="72">
        <v>89.467766327844842</v>
      </c>
    </row>
    <row r="151" spans="17:23" x14ac:dyDescent="0.25">
      <c r="Q151">
        <v>135</v>
      </c>
      <c r="R151" s="71">
        <v>62.903508055998159</v>
      </c>
      <c r="S151" s="44">
        <v>55.734073271089358</v>
      </c>
      <c r="T151" s="44">
        <v>64.701463576331534</v>
      </c>
      <c r="U151" s="44">
        <v>70.209355629647931</v>
      </c>
      <c r="V151" s="44">
        <v>78.337423598682335</v>
      </c>
      <c r="W151" s="72">
        <v>79.024624873315886</v>
      </c>
    </row>
    <row r="152" spans="17:23" x14ac:dyDescent="0.25">
      <c r="Q152">
        <v>136</v>
      </c>
      <c r="R152" s="71">
        <v>59.142628661684213</v>
      </c>
      <c r="S152" s="44">
        <v>66.826727422705432</v>
      </c>
      <c r="T152" s="44">
        <v>72.778425610537397</v>
      </c>
      <c r="U152" s="44">
        <v>86.923474218086</v>
      </c>
      <c r="V152" s="44">
        <v>88.529133593832427</v>
      </c>
      <c r="W152" s="72">
        <v>109.16069864173818</v>
      </c>
    </row>
    <row r="153" spans="17:23" x14ac:dyDescent="0.25">
      <c r="Q153">
        <v>137</v>
      </c>
      <c r="R153" s="71">
        <v>58.73688149427543</v>
      </c>
      <c r="S153" s="44">
        <v>57.933058981881814</v>
      </c>
      <c r="T153" s="44">
        <v>55.628814590879557</v>
      </c>
      <c r="U153" s="44">
        <v>54.624027050605513</v>
      </c>
      <c r="V153" s="44">
        <v>65.135477611818843</v>
      </c>
      <c r="W153" s="72">
        <v>64.221516118977817</v>
      </c>
    </row>
    <row r="154" spans="17:23" x14ac:dyDescent="0.25">
      <c r="Q154">
        <v>138</v>
      </c>
      <c r="R154" s="71">
        <v>58.312525527655133</v>
      </c>
      <c r="S154" s="44">
        <v>64.383761937497184</v>
      </c>
      <c r="T154" s="44">
        <v>71.428046902929395</v>
      </c>
      <c r="U154" s="44">
        <v>82.46843558613827</v>
      </c>
      <c r="V154" s="44">
        <v>79.378657060146196</v>
      </c>
      <c r="W154" s="72">
        <v>76.429124360123765</v>
      </c>
    </row>
    <row r="155" spans="17:23" x14ac:dyDescent="0.25">
      <c r="Q155">
        <v>139</v>
      </c>
      <c r="R155" s="71">
        <v>59.037000211970586</v>
      </c>
      <c r="S155" s="44">
        <v>65.236932827924917</v>
      </c>
      <c r="T155" s="44">
        <v>75.333133003335718</v>
      </c>
      <c r="U155" s="44">
        <v>77.341245398429521</v>
      </c>
      <c r="V155" s="44">
        <v>82.388508171748285</v>
      </c>
      <c r="W155" s="72">
        <v>94.757253556024907</v>
      </c>
    </row>
    <row r="156" spans="17:23" x14ac:dyDescent="0.25">
      <c r="Q156">
        <v>140</v>
      </c>
      <c r="R156" s="71">
        <v>59.850372720654541</v>
      </c>
      <c r="S156" s="44">
        <v>60.097041814195741</v>
      </c>
      <c r="T156" s="44">
        <v>55.630688345971791</v>
      </c>
      <c r="U156" s="44">
        <v>61.718183795639206</v>
      </c>
      <c r="V156" s="44">
        <v>65.659772721571954</v>
      </c>
      <c r="W156" s="72">
        <v>78.733269689884182</v>
      </c>
    </row>
    <row r="157" spans="17:23" x14ac:dyDescent="0.25">
      <c r="Q157">
        <v>141</v>
      </c>
      <c r="R157" s="71">
        <v>60.023026581769088</v>
      </c>
      <c r="S157" s="44">
        <v>55.575071540083044</v>
      </c>
      <c r="T157" s="44">
        <v>55.727374868832698</v>
      </c>
      <c r="U157" s="44">
        <v>67.334356935613428</v>
      </c>
      <c r="V157" s="44">
        <v>92.973558053348356</v>
      </c>
      <c r="W157" s="72">
        <v>96.954202380190821</v>
      </c>
    </row>
    <row r="158" spans="17:23" x14ac:dyDescent="0.25">
      <c r="Q158">
        <v>142</v>
      </c>
      <c r="R158" s="71">
        <v>61.188600883153732</v>
      </c>
      <c r="S158" s="44">
        <v>68.763999953793899</v>
      </c>
      <c r="T158" s="44">
        <v>74.987096181017804</v>
      </c>
      <c r="U158" s="44">
        <v>72.01976161661247</v>
      </c>
      <c r="V158" s="44">
        <v>81.390621715794666</v>
      </c>
      <c r="W158" s="72">
        <v>103.09675554554364</v>
      </c>
    </row>
    <row r="159" spans="17:23" x14ac:dyDescent="0.25">
      <c r="Q159">
        <v>143</v>
      </c>
      <c r="R159" s="71">
        <v>57.630708387087779</v>
      </c>
      <c r="S159" s="44">
        <v>66.20570463516276</v>
      </c>
      <c r="T159" s="44">
        <v>67.807497045856849</v>
      </c>
      <c r="U159" s="44">
        <v>66.92728407608486</v>
      </c>
      <c r="V159" s="44">
        <v>72.049600520606788</v>
      </c>
      <c r="W159" s="72">
        <v>73.326400273347048</v>
      </c>
    </row>
    <row r="160" spans="17:23" x14ac:dyDescent="0.25">
      <c r="Q160">
        <v>144</v>
      </c>
      <c r="R160" s="71">
        <v>59.220009960121551</v>
      </c>
      <c r="S160" s="44">
        <v>54.790592485683533</v>
      </c>
      <c r="T160" s="44">
        <v>50.99578992215487</v>
      </c>
      <c r="U160" s="44">
        <v>64.400629638381901</v>
      </c>
      <c r="V160" s="44">
        <v>71.623621102979826</v>
      </c>
      <c r="W160" s="72">
        <v>80.603993902683243</v>
      </c>
    </row>
    <row r="161" spans="17:23" x14ac:dyDescent="0.25">
      <c r="Q161">
        <v>145</v>
      </c>
      <c r="R161" s="71">
        <v>60.553880888110598</v>
      </c>
      <c r="S161" s="44">
        <v>66.470974135192805</v>
      </c>
      <c r="T161" s="44">
        <v>67.705678577104436</v>
      </c>
      <c r="U161" s="44">
        <v>66.296743753163781</v>
      </c>
      <c r="V161" s="44">
        <v>70.655609688784097</v>
      </c>
      <c r="W161" s="72">
        <v>77.883423043131344</v>
      </c>
    </row>
    <row r="162" spans="17:23" x14ac:dyDescent="0.25">
      <c r="Q162">
        <v>146</v>
      </c>
      <c r="R162" s="71">
        <v>57.22861884621463</v>
      </c>
      <c r="S162" s="44">
        <v>55.531418054929247</v>
      </c>
      <c r="T162" s="44">
        <v>61.410718590472861</v>
      </c>
      <c r="U162" s="44">
        <v>70.322538322808512</v>
      </c>
      <c r="V162" s="44">
        <v>78.222277972796718</v>
      </c>
      <c r="W162" s="72">
        <v>93.897081564313737</v>
      </c>
    </row>
    <row r="163" spans="17:23" x14ac:dyDescent="0.25">
      <c r="Q163">
        <v>147</v>
      </c>
      <c r="R163" s="71">
        <v>61.23930164910967</v>
      </c>
      <c r="S163" s="44">
        <v>68.129084729334764</v>
      </c>
      <c r="T163" s="44">
        <v>69.292451212127673</v>
      </c>
      <c r="U163" s="44">
        <v>74.121741893077854</v>
      </c>
      <c r="V163" s="44">
        <v>63.413978184757269</v>
      </c>
      <c r="W163" s="72">
        <v>68.859892942880734</v>
      </c>
    </row>
    <row r="164" spans="17:23" x14ac:dyDescent="0.25">
      <c r="Q164">
        <v>148</v>
      </c>
      <c r="R164" s="71">
        <v>61.818137944614712</v>
      </c>
      <c r="S164" s="44">
        <v>55.882943246596874</v>
      </c>
      <c r="T164" s="44">
        <v>46.690008378875611</v>
      </c>
      <c r="U164" s="44">
        <v>55.520465693529047</v>
      </c>
      <c r="V164" s="44">
        <v>64.280778388409374</v>
      </c>
      <c r="W164" s="72">
        <v>81.678933131409636</v>
      </c>
    </row>
    <row r="165" spans="17:23" x14ac:dyDescent="0.25">
      <c r="Q165">
        <v>149</v>
      </c>
      <c r="R165" s="71">
        <v>59.330467291270601</v>
      </c>
      <c r="S165" s="44">
        <v>52.755576767981843</v>
      </c>
      <c r="T165" s="44">
        <v>61.766202879793866</v>
      </c>
      <c r="U165" s="44">
        <v>73.478534286936821</v>
      </c>
      <c r="V165" s="44">
        <v>77.980801377497031</v>
      </c>
      <c r="W165" s="72">
        <v>99.931848129614494</v>
      </c>
    </row>
    <row r="166" spans="17:23" x14ac:dyDescent="0.25">
      <c r="Q166">
        <v>150</v>
      </c>
      <c r="R166" s="71">
        <v>60.503267554818819</v>
      </c>
      <c r="S166" s="44">
        <v>65.502765941591775</v>
      </c>
      <c r="T166" s="44">
        <v>76.057559807395322</v>
      </c>
      <c r="U166" s="44">
        <v>84.130246178155787</v>
      </c>
      <c r="V166" s="44">
        <v>89.932341274116752</v>
      </c>
      <c r="W166" s="72">
        <v>94.643303524917002</v>
      </c>
    </row>
    <row r="167" spans="17:23" x14ac:dyDescent="0.25">
      <c r="Q167">
        <v>151</v>
      </c>
      <c r="R167" s="71">
        <v>60.211755948907452</v>
      </c>
      <c r="S167" s="44">
        <v>53.112909356128895</v>
      </c>
      <c r="T167" s="44">
        <v>52.076882966931954</v>
      </c>
      <c r="U167" s="44">
        <v>52.029761835268665</v>
      </c>
      <c r="V167" s="44">
        <v>48.645580852506271</v>
      </c>
      <c r="W167" s="72">
        <v>52.201582915243328</v>
      </c>
    </row>
    <row r="168" spans="17:23" x14ac:dyDescent="0.25">
      <c r="Q168">
        <v>152</v>
      </c>
      <c r="R168" s="71">
        <v>61.284308062941861</v>
      </c>
      <c r="S168" s="44">
        <v>55.604528143788713</v>
      </c>
      <c r="T168" s="44">
        <v>63.863755490763019</v>
      </c>
      <c r="U168" s="44">
        <v>64.110191128232543</v>
      </c>
      <c r="V168" s="44">
        <v>61.171171975752749</v>
      </c>
      <c r="W168" s="72">
        <v>72.590015807179924</v>
      </c>
    </row>
    <row r="169" spans="17:23" x14ac:dyDescent="0.25">
      <c r="Q169">
        <v>153</v>
      </c>
      <c r="R169" s="71">
        <v>60.937453840074802</v>
      </c>
      <c r="S169" s="44">
        <v>56.346056858345989</v>
      </c>
      <c r="T169" s="44">
        <v>60.422347269260463</v>
      </c>
      <c r="U169" s="44">
        <v>57.426720375104075</v>
      </c>
      <c r="V169" s="44">
        <v>60.417394723256585</v>
      </c>
      <c r="W169" s="72">
        <v>78.191693028419792</v>
      </c>
    </row>
    <row r="170" spans="17:23" x14ac:dyDescent="0.25">
      <c r="Q170">
        <v>154</v>
      </c>
      <c r="R170" s="71">
        <v>60.411187922609457</v>
      </c>
      <c r="S170" s="44">
        <v>60.273633077799012</v>
      </c>
      <c r="T170" s="44">
        <v>54.318598037649181</v>
      </c>
      <c r="U170" s="44">
        <v>58.611672654628009</v>
      </c>
      <c r="V170" s="44">
        <v>56.730169741605934</v>
      </c>
      <c r="W170" s="72">
        <v>65.132929776056173</v>
      </c>
    </row>
    <row r="171" spans="17:23" x14ac:dyDescent="0.25">
      <c r="Q171">
        <v>155</v>
      </c>
      <c r="R171" s="71">
        <v>59.569493833688576</v>
      </c>
      <c r="S171" s="44">
        <v>58.989934883500219</v>
      </c>
      <c r="T171" s="44">
        <v>63.215331349506251</v>
      </c>
      <c r="U171" s="44">
        <v>65.704662960920018</v>
      </c>
      <c r="V171" s="44">
        <v>57.988899807902087</v>
      </c>
      <c r="W171" s="72">
        <v>61.256203706889664</v>
      </c>
    </row>
    <row r="172" spans="17:23" x14ac:dyDescent="0.25">
      <c r="Q172">
        <v>156</v>
      </c>
      <c r="R172" s="71">
        <v>60.55320513146053</v>
      </c>
      <c r="S172" s="44">
        <v>62.072665020694807</v>
      </c>
      <c r="T172" s="44">
        <v>62.278089004424295</v>
      </c>
      <c r="U172" s="44">
        <v>69.970424711901472</v>
      </c>
      <c r="V172" s="44">
        <v>77.62071381068975</v>
      </c>
      <c r="W172" s="72">
        <v>79.941374679510972</v>
      </c>
    </row>
    <row r="173" spans="17:23" x14ac:dyDescent="0.25">
      <c r="Q173">
        <v>157</v>
      </c>
      <c r="R173" s="71">
        <v>60.038317592551302</v>
      </c>
      <c r="S173" s="44">
        <v>57.565036868336264</v>
      </c>
      <c r="T173" s="44">
        <v>63.088456440998911</v>
      </c>
      <c r="U173" s="44">
        <v>61.187693460233618</v>
      </c>
      <c r="V173" s="44">
        <v>69.008310077971529</v>
      </c>
      <c r="W173" s="72">
        <v>78.434275378145429</v>
      </c>
    </row>
    <row r="174" spans="17:23" x14ac:dyDescent="0.25">
      <c r="Q174">
        <v>158</v>
      </c>
      <c r="R174" s="71">
        <v>59.842578884163423</v>
      </c>
      <c r="S174" s="44">
        <v>59.082014021726252</v>
      </c>
      <c r="T174" s="44">
        <v>66.813727236009839</v>
      </c>
      <c r="U174" s="44">
        <v>62.445551547083305</v>
      </c>
      <c r="V174" s="44">
        <v>70.598072442924888</v>
      </c>
      <c r="W174" s="72">
        <v>73.831497371301779</v>
      </c>
    </row>
    <row r="175" spans="17:23" x14ac:dyDescent="0.25">
      <c r="Q175">
        <v>159</v>
      </c>
      <c r="R175" s="71">
        <v>57.447538906867024</v>
      </c>
      <c r="S175" s="44">
        <v>51.027054521266372</v>
      </c>
      <c r="T175" s="44">
        <v>53.2139201954352</v>
      </c>
      <c r="U175" s="44">
        <v>57.570719616703798</v>
      </c>
      <c r="V175" s="44">
        <v>64.718276251575574</v>
      </c>
      <c r="W175" s="72">
        <v>67.6448732834384</v>
      </c>
    </row>
    <row r="176" spans="17:23" x14ac:dyDescent="0.25">
      <c r="Q176">
        <v>160</v>
      </c>
      <c r="R176" s="71">
        <v>61.293961482804889</v>
      </c>
      <c r="S176" s="44">
        <v>54.549461795572675</v>
      </c>
      <c r="T176" s="44">
        <v>58.873135393116428</v>
      </c>
      <c r="U176" s="44">
        <v>59.666991530707698</v>
      </c>
      <c r="V176" s="44">
        <v>66.181038132626597</v>
      </c>
      <c r="W176" s="72">
        <v>75.013406502595217</v>
      </c>
    </row>
    <row r="177" spans="17:23" x14ac:dyDescent="0.25">
      <c r="Q177">
        <v>161</v>
      </c>
      <c r="R177" s="71">
        <v>60.784792658442228</v>
      </c>
      <c r="S177" s="44">
        <v>46.739380193548222</v>
      </c>
      <c r="T177" s="44">
        <v>41.060795273612051</v>
      </c>
      <c r="U177" s="44">
        <v>42.32625954429858</v>
      </c>
      <c r="V177" s="44">
        <v>50.948428802340345</v>
      </c>
      <c r="W177" s="72">
        <v>62.328481489683632</v>
      </c>
    </row>
    <row r="178" spans="17:23" x14ac:dyDescent="0.25">
      <c r="Q178">
        <v>162</v>
      </c>
      <c r="R178" s="71">
        <v>60.994780689216867</v>
      </c>
      <c r="S178" s="44">
        <v>54.762248553155025</v>
      </c>
      <c r="T178" s="44">
        <v>71.305091630560014</v>
      </c>
      <c r="U178" s="44">
        <v>71.98617409673254</v>
      </c>
      <c r="V178" s="44">
        <v>81.58268653779156</v>
      </c>
      <c r="W178" s="72">
        <v>96.698673900601719</v>
      </c>
    </row>
    <row r="179" spans="17:23" x14ac:dyDescent="0.25">
      <c r="Q179">
        <v>163</v>
      </c>
      <c r="R179" s="71">
        <v>58.825714307241732</v>
      </c>
      <c r="S179" s="44">
        <v>65.741705123973489</v>
      </c>
      <c r="T179" s="44">
        <v>67.881917983138948</v>
      </c>
      <c r="U179" s="44">
        <v>74.309289486524932</v>
      </c>
      <c r="V179" s="44">
        <v>91.86409863004117</v>
      </c>
      <c r="W179" s="72">
        <v>102.8098083243714</v>
      </c>
    </row>
    <row r="180" spans="17:23" x14ac:dyDescent="0.25">
      <c r="Q180">
        <v>164</v>
      </c>
      <c r="R180" s="71">
        <v>60.104105364703031</v>
      </c>
      <c r="S180" s="44">
        <v>61.454242444198151</v>
      </c>
      <c r="T180" s="44">
        <v>56.756841143648543</v>
      </c>
      <c r="U180" s="44">
        <v>59.867884821952941</v>
      </c>
      <c r="V180" s="44">
        <v>64.836918678629615</v>
      </c>
      <c r="W180" s="72">
        <v>65.387060153841304</v>
      </c>
    </row>
    <row r="181" spans="17:23" x14ac:dyDescent="0.25">
      <c r="Q181">
        <v>165</v>
      </c>
      <c r="R181" s="71">
        <v>61.896824178392208</v>
      </c>
      <c r="S181" s="44">
        <v>55.273754932448554</v>
      </c>
      <c r="T181" s="44">
        <v>63.169370311722041</v>
      </c>
      <c r="U181" s="44">
        <v>63.80508803934876</v>
      </c>
      <c r="V181" s="44">
        <v>66.304156604926561</v>
      </c>
      <c r="W181" s="72">
        <v>78.218392562041458</v>
      </c>
    </row>
    <row r="182" spans="17:23" x14ac:dyDescent="0.25">
      <c r="Q182">
        <v>166</v>
      </c>
      <c r="R182" s="71">
        <v>61.69113074966878</v>
      </c>
      <c r="S182" s="44">
        <v>63.291556614095818</v>
      </c>
      <c r="T182" s="44">
        <v>69.785990227694427</v>
      </c>
      <c r="U182" s="44">
        <v>70.662361231881533</v>
      </c>
      <c r="V182" s="44">
        <v>71.423325317875594</v>
      </c>
      <c r="W182" s="72">
        <v>67.864151501937982</v>
      </c>
    </row>
    <row r="183" spans="17:23" x14ac:dyDescent="0.25">
      <c r="Q183">
        <v>167</v>
      </c>
      <c r="R183" s="71">
        <v>59.510699937109969</v>
      </c>
      <c r="S183" s="44">
        <v>56.914803280147886</v>
      </c>
      <c r="T183" s="44">
        <v>61.291689734624583</v>
      </c>
      <c r="U183" s="44">
        <v>57.865157385994408</v>
      </c>
      <c r="V183" s="44">
        <v>70.539555977511256</v>
      </c>
      <c r="W183" s="72">
        <v>70.154644117572815</v>
      </c>
    </row>
    <row r="184" spans="17:23" x14ac:dyDescent="0.25">
      <c r="Q184">
        <v>168</v>
      </c>
      <c r="R184" s="71">
        <v>59.431940395962179</v>
      </c>
      <c r="S184" s="44">
        <v>58.957769071291835</v>
      </c>
      <c r="T184" s="44">
        <v>60.367749737349556</v>
      </c>
      <c r="U184" s="44">
        <v>73.653033992113137</v>
      </c>
      <c r="V184" s="44">
        <v>77.767897369093106</v>
      </c>
      <c r="W184" s="72">
        <v>86.051548096534802</v>
      </c>
    </row>
    <row r="185" spans="17:23" x14ac:dyDescent="0.25">
      <c r="Q185">
        <v>169</v>
      </c>
      <c r="R185" s="71">
        <v>60.126268819641368</v>
      </c>
      <c r="S185" s="44">
        <v>58.75265242345872</v>
      </c>
      <c r="T185" s="44">
        <v>59.262347884814311</v>
      </c>
      <c r="U185" s="44">
        <v>68.658590658753866</v>
      </c>
      <c r="V185" s="44">
        <v>70.172522378875087</v>
      </c>
      <c r="W185" s="72">
        <v>74.696792967092122</v>
      </c>
    </row>
    <row r="186" spans="17:23" x14ac:dyDescent="0.25">
      <c r="Q186">
        <v>170</v>
      </c>
      <c r="R186" s="71">
        <v>59.324324117200199</v>
      </c>
      <c r="S186" s="44">
        <v>55.230898828836295</v>
      </c>
      <c r="T186" s="44">
        <v>52.076186138880132</v>
      </c>
      <c r="U186" s="44">
        <v>53.05952861533072</v>
      </c>
      <c r="V186" s="44">
        <v>66.275754449121095</v>
      </c>
      <c r="W186" s="72">
        <v>68.821682902087119</v>
      </c>
    </row>
    <row r="187" spans="17:23" x14ac:dyDescent="0.25">
      <c r="Q187">
        <v>171</v>
      </c>
      <c r="R187" s="71">
        <v>62.68094224788868</v>
      </c>
      <c r="S187" s="44">
        <v>62.311516423327994</v>
      </c>
      <c r="T187" s="44">
        <v>73.241027072342206</v>
      </c>
      <c r="U187" s="44">
        <v>81.604397328403479</v>
      </c>
      <c r="V187" s="44">
        <v>93.448701217916664</v>
      </c>
      <c r="W187" s="72">
        <v>90.540395765741977</v>
      </c>
    </row>
    <row r="188" spans="17:23" x14ac:dyDescent="0.25">
      <c r="Q188">
        <v>172</v>
      </c>
      <c r="R188" s="71">
        <v>59.90752542051019</v>
      </c>
      <c r="S188" s="44">
        <v>57.301264137765777</v>
      </c>
      <c r="T188" s="44">
        <v>52.58467557558555</v>
      </c>
      <c r="U188" s="44">
        <v>55.893960424909309</v>
      </c>
      <c r="V188" s="44">
        <v>58.218081528439946</v>
      </c>
      <c r="W188" s="72">
        <v>66.279593610680834</v>
      </c>
    </row>
    <row r="189" spans="17:23" x14ac:dyDescent="0.25">
      <c r="Q189">
        <v>173</v>
      </c>
      <c r="R189" s="71">
        <v>59.621089186396567</v>
      </c>
      <c r="S189" s="44">
        <v>59.843803359880688</v>
      </c>
      <c r="T189" s="44">
        <v>63.820612402919011</v>
      </c>
      <c r="U189" s="44">
        <v>70.462310102619924</v>
      </c>
      <c r="V189" s="44">
        <v>75.073519121975735</v>
      </c>
      <c r="W189" s="72">
        <v>92.267042770769621</v>
      </c>
    </row>
    <row r="190" spans="17:23" x14ac:dyDescent="0.25">
      <c r="Q190">
        <v>174</v>
      </c>
      <c r="R190" s="71">
        <v>59.190905908956132</v>
      </c>
      <c r="S190" s="44">
        <v>62.387295647657822</v>
      </c>
      <c r="T190" s="44">
        <v>65.775676873715554</v>
      </c>
      <c r="U190" s="44">
        <v>64.979964304524714</v>
      </c>
      <c r="V190" s="44">
        <v>82.348472296920093</v>
      </c>
      <c r="W190" s="72">
        <v>89.004536228010863</v>
      </c>
    </row>
    <row r="191" spans="17:23" x14ac:dyDescent="0.25">
      <c r="Q191">
        <v>175</v>
      </c>
      <c r="R191" s="71">
        <v>56.870453076739864</v>
      </c>
      <c r="S191" s="44">
        <v>57.174663056994355</v>
      </c>
      <c r="T191" s="44">
        <v>55.940981259389559</v>
      </c>
      <c r="U191" s="44">
        <v>53.352175699746439</v>
      </c>
      <c r="V191" s="44">
        <v>57.512828678611655</v>
      </c>
      <c r="W191" s="72">
        <v>64.371190312781934</v>
      </c>
    </row>
    <row r="192" spans="17:23" x14ac:dyDescent="0.25">
      <c r="Q192">
        <v>176</v>
      </c>
      <c r="R192" s="71">
        <v>59.61592833986559</v>
      </c>
      <c r="S192" s="44">
        <v>57.911753092865553</v>
      </c>
      <c r="T192" s="44">
        <v>58.084951520080111</v>
      </c>
      <c r="U192" s="44">
        <v>60.861777915965014</v>
      </c>
      <c r="V192" s="44">
        <v>66.726012702753749</v>
      </c>
      <c r="W192" s="72">
        <v>71.28260133439548</v>
      </c>
    </row>
    <row r="193" spans="17:23" x14ac:dyDescent="0.25">
      <c r="Q193">
        <v>177</v>
      </c>
      <c r="R193" s="71">
        <v>61.088799383640783</v>
      </c>
      <c r="S193" s="44">
        <v>53.349364861336049</v>
      </c>
      <c r="T193" s="44">
        <v>55.424833623862661</v>
      </c>
      <c r="U193" s="44">
        <v>62.981492717057009</v>
      </c>
      <c r="V193" s="44">
        <v>71.72171582595135</v>
      </c>
      <c r="W193" s="72">
        <v>82.243213853208417</v>
      </c>
    </row>
    <row r="194" spans="17:23" x14ac:dyDescent="0.25">
      <c r="Q194">
        <v>178</v>
      </c>
      <c r="R194" s="71">
        <v>57.365700759450519</v>
      </c>
      <c r="S194" s="44">
        <v>58.736475664678814</v>
      </c>
      <c r="T194" s="44">
        <v>65.047667532059208</v>
      </c>
      <c r="U194" s="44">
        <v>81.044738965091469</v>
      </c>
      <c r="V194" s="44">
        <v>88.461056396819487</v>
      </c>
      <c r="W194" s="72">
        <v>92.310063464008508</v>
      </c>
    </row>
    <row r="195" spans="17:23" x14ac:dyDescent="0.25">
      <c r="Q195">
        <v>179</v>
      </c>
      <c r="R195" s="71">
        <v>59.665537729899171</v>
      </c>
      <c r="S195" s="44">
        <v>65.19886965186393</v>
      </c>
      <c r="T195" s="44">
        <v>72.933801350720643</v>
      </c>
      <c r="U195" s="44">
        <v>77.873510696724964</v>
      </c>
      <c r="V195" s="44">
        <v>88.903718636805891</v>
      </c>
      <c r="W195" s="72">
        <v>99.847185395076295</v>
      </c>
    </row>
    <row r="196" spans="17:23" x14ac:dyDescent="0.25">
      <c r="Q196">
        <v>180</v>
      </c>
      <c r="R196" s="71">
        <v>61.120796250190125</v>
      </c>
      <c r="S196" s="44">
        <v>59.085652815635569</v>
      </c>
      <c r="T196" s="44">
        <v>62.812616602379222</v>
      </c>
      <c r="U196" s="44">
        <v>65.996634606803227</v>
      </c>
      <c r="V196" s="44">
        <v>77.714978094816416</v>
      </c>
      <c r="W196" s="72">
        <v>85.801499295744449</v>
      </c>
    </row>
    <row r="197" spans="17:23" x14ac:dyDescent="0.25">
      <c r="Q197">
        <v>181</v>
      </c>
      <c r="R197" s="71">
        <v>59.168946585368232</v>
      </c>
      <c r="S197" s="44">
        <v>50.190737532054541</v>
      </c>
      <c r="T197" s="44">
        <v>49.062423759075919</v>
      </c>
      <c r="U197" s="44">
        <v>49.869839253237863</v>
      </c>
      <c r="V197" s="44">
        <v>54.740776278637547</v>
      </c>
      <c r="W197" s="72">
        <v>51.506175303812938</v>
      </c>
    </row>
    <row r="198" spans="17:23" x14ac:dyDescent="0.25">
      <c r="Q198">
        <v>182</v>
      </c>
      <c r="R198" s="71">
        <v>59.276215600767742</v>
      </c>
      <c r="S198" s="44">
        <v>67.064181937365049</v>
      </c>
      <c r="T198" s="44">
        <v>65.375829816960788</v>
      </c>
      <c r="U198" s="44">
        <v>63.42714991850805</v>
      </c>
      <c r="V198" s="44">
        <v>61.793365428617648</v>
      </c>
      <c r="W198" s="72">
        <v>70.732681244334003</v>
      </c>
    </row>
    <row r="199" spans="17:23" x14ac:dyDescent="0.25">
      <c r="Q199">
        <v>183</v>
      </c>
      <c r="R199" s="71">
        <v>58.45623636818015</v>
      </c>
      <c r="S199" s="44">
        <v>59.299969988108018</v>
      </c>
      <c r="T199" s="44">
        <v>63.95992732336304</v>
      </c>
      <c r="U199" s="44">
        <v>64.505586317764255</v>
      </c>
      <c r="V199" s="44">
        <v>67.815783827663552</v>
      </c>
      <c r="W199" s="72">
        <v>63.9182841952899</v>
      </c>
    </row>
    <row r="200" spans="17:23" x14ac:dyDescent="0.25">
      <c r="Q200">
        <v>184</v>
      </c>
      <c r="R200" s="71">
        <v>60.035116722291697</v>
      </c>
      <c r="S200" s="44">
        <v>59.420293221891392</v>
      </c>
      <c r="T200" s="44">
        <v>61.397839473068586</v>
      </c>
      <c r="U200" s="44">
        <v>67.314432181398047</v>
      </c>
      <c r="V200" s="44">
        <v>75.297041657717628</v>
      </c>
      <c r="W200" s="72">
        <v>90.492260648413748</v>
      </c>
    </row>
    <row r="201" spans="17:23" x14ac:dyDescent="0.25">
      <c r="Q201">
        <v>185</v>
      </c>
      <c r="R201" s="71">
        <v>59.348444446016337</v>
      </c>
      <c r="S201" s="44">
        <v>65.836818346043415</v>
      </c>
      <c r="T201" s="44">
        <v>79.505439880949396</v>
      </c>
      <c r="U201" s="44">
        <v>68.899964421032536</v>
      </c>
      <c r="V201" s="44">
        <v>80.146681873955316</v>
      </c>
      <c r="W201" s="72">
        <v>87.754599197866682</v>
      </c>
    </row>
    <row r="202" spans="17:23" x14ac:dyDescent="0.25">
      <c r="Q202">
        <v>186</v>
      </c>
      <c r="R202" s="71">
        <v>59.407318590327158</v>
      </c>
      <c r="S202" s="44">
        <v>55.14098836529206</v>
      </c>
      <c r="T202" s="44">
        <v>59.294848446420708</v>
      </c>
      <c r="U202" s="44">
        <v>69.410658094693432</v>
      </c>
      <c r="V202" s="44">
        <v>67.613080571152921</v>
      </c>
      <c r="W202" s="72">
        <v>72.680804735774231</v>
      </c>
    </row>
    <row r="203" spans="17:23" x14ac:dyDescent="0.25">
      <c r="Q203">
        <v>187</v>
      </c>
      <c r="R203" s="71">
        <v>60.191077048693288</v>
      </c>
      <c r="S203" s="44">
        <v>72.144843396388112</v>
      </c>
      <c r="T203" s="44">
        <v>76.584314870547416</v>
      </c>
      <c r="U203" s="44">
        <v>82.581198566404851</v>
      </c>
      <c r="V203" s="44">
        <v>113.41707133683717</v>
      </c>
      <c r="W203" s="72">
        <v>124.64203131648915</v>
      </c>
    </row>
    <row r="204" spans="17:23" x14ac:dyDescent="0.25">
      <c r="Q204">
        <v>188</v>
      </c>
      <c r="R204" s="71">
        <v>59.049236177531917</v>
      </c>
      <c r="S204" s="44">
        <v>55.504371469146818</v>
      </c>
      <c r="T204" s="44">
        <v>67.094994544518414</v>
      </c>
      <c r="U204" s="44">
        <v>69.927675804886974</v>
      </c>
      <c r="V204" s="44">
        <v>73.186251967475314</v>
      </c>
      <c r="W204" s="72">
        <v>72.166346401911241</v>
      </c>
    </row>
    <row r="205" spans="17:23" x14ac:dyDescent="0.25">
      <c r="Q205">
        <v>189</v>
      </c>
      <c r="R205" s="71">
        <v>58.600399293601654</v>
      </c>
      <c r="S205" s="44">
        <v>64.334045198617318</v>
      </c>
      <c r="T205" s="44">
        <v>74.366211977513572</v>
      </c>
      <c r="U205" s="44">
        <v>81.521398368567873</v>
      </c>
      <c r="V205" s="44">
        <v>87.390894194707712</v>
      </c>
      <c r="W205" s="72">
        <v>94.370142279363137</v>
      </c>
    </row>
    <row r="206" spans="17:23" x14ac:dyDescent="0.25">
      <c r="Q206">
        <v>190</v>
      </c>
      <c r="R206" s="71">
        <v>59.832032191919893</v>
      </c>
      <c r="S206" s="44">
        <v>57.751777310261097</v>
      </c>
      <c r="T206" s="44">
        <v>63.55325706715449</v>
      </c>
      <c r="U206" s="44">
        <v>70.812004089474726</v>
      </c>
      <c r="V206" s="44">
        <v>74.49576686522181</v>
      </c>
      <c r="W206" s="72">
        <v>76.686263607228966</v>
      </c>
    </row>
    <row r="207" spans="17:23" x14ac:dyDescent="0.25">
      <c r="Q207">
        <v>191</v>
      </c>
      <c r="R207" s="71">
        <v>60.505487819686245</v>
      </c>
      <c r="S207" s="44">
        <v>61.272841750702909</v>
      </c>
      <c r="T207" s="44">
        <v>71.558262010278057</v>
      </c>
      <c r="U207" s="44">
        <v>76.625188571040198</v>
      </c>
      <c r="V207" s="44">
        <v>83.811127710168066</v>
      </c>
      <c r="W207" s="72">
        <v>99.534034742035502</v>
      </c>
    </row>
    <row r="208" spans="17:23" x14ac:dyDescent="0.25">
      <c r="Q208">
        <v>192</v>
      </c>
      <c r="R208" s="71">
        <v>58.539056193442406</v>
      </c>
      <c r="S208" s="44">
        <v>58.819245808133402</v>
      </c>
      <c r="T208" s="44">
        <v>62.359338980245099</v>
      </c>
      <c r="U208" s="44">
        <v>68.649200412610469</v>
      </c>
      <c r="V208" s="44">
        <v>68.22938521943918</v>
      </c>
      <c r="W208" s="72">
        <v>77.037142517705576</v>
      </c>
    </row>
    <row r="209" spans="17:23" x14ac:dyDescent="0.25">
      <c r="Q209">
        <v>193</v>
      </c>
      <c r="R209" s="71">
        <v>56.341674810660564</v>
      </c>
      <c r="S209" s="44">
        <v>57.258465345091203</v>
      </c>
      <c r="T209" s="44">
        <v>62.93904799516379</v>
      </c>
      <c r="U209" s="44">
        <v>66.871873540612171</v>
      </c>
      <c r="V209" s="44">
        <v>65.969373629827061</v>
      </c>
      <c r="W209" s="72">
        <v>78.731199729648139</v>
      </c>
    </row>
    <row r="210" spans="17:23" x14ac:dyDescent="0.25">
      <c r="Q210">
        <v>194</v>
      </c>
      <c r="R210" s="71">
        <v>60.01711724089386</v>
      </c>
      <c r="S210" s="44">
        <v>59.814916044855892</v>
      </c>
      <c r="T210" s="44">
        <v>57.021498263543755</v>
      </c>
      <c r="U210" s="44">
        <v>66.943227697465346</v>
      </c>
      <c r="V210" s="44">
        <v>69.99704387415548</v>
      </c>
      <c r="W210" s="72">
        <v>74.162139364170997</v>
      </c>
    </row>
    <row r="211" spans="17:23" x14ac:dyDescent="0.25">
      <c r="Q211">
        <v>195</v>
      </c>
      <c r="R211" s="71">
        <v>58.387985508252001</v>
      </c>
      <c r="S211" s="44">
        <v>57.577067329981098</v>
      </c>
      <c r="T211" s="44">
        <v>56.9264234040579</v>
      </c>
      <c r="U211" s="44">
        <v>63.507379430151204</v>
      </c>
      <c r="V211" s="44">
        <v>64.056495184087836</v>
      </c>
      <c r="W211" s="72">
        <v>72.109490618325964</v>
      </c>
    </row>
    <row r="212" spans="17:23" x14ac:dyDescent="0.25">
      <c r="Q212">
        <v>196</v>
      </c>
      <c r="R212" s="71">
        <v>59.135014517349056</v>
      </c>
      <c r="S212" s="44">
        <v>63.97876721262304</v>
      </c>
      <c r="T212" s="44">
        <v>58.556279467969631</v>
      </c>
      <c r="U212" s="44">
        <v>63.275376912860651</v>
      </c>
      <c r="V212" s="44">
        <v>68.166957278142078</v>
      </c>
      <c r="W212" s="72">
        <v>81.512446470703139</v>
      </c>
    </row>
    <row r="213" spans="17:23" x14ac:dyDescent="0.25">
      <c r="Q213">
        <v>197</v>
      </c>
      <c r="R213" s="71">
        <v>59.792392930246486</v>
      </c>
      <c r="S213" s="44">
        <v>71.506717794951612</v>
      </c>
      <c r="T213" s="44">
        <v>72.820568625435556</v>
      </c>
      <c r="U213" s="44">
        <v>76.230267520926986</v>
      </c>
      <c r="V213" s="44">
        <v>85.703843165537521</v>
      </c>
      <c r="W213" s="72">
        <v>97.518329092087981</v>
      </c>
    </row>
    <row r="214" spans="17:23" x14ac:dyDescent="0.25">
      <c r="Q214">
        <v>198</v>
      </c>
      <c r="R214" s="71">
        <v>60.667079855078953</v>
      </c>
      <c r="S214" s="44">
        <v>58.183949241669623</v>
      </c>
      <c r="T214" s="44">
        <v>61.723361738111407</v>
      </c>
      <c r="U214" s="44">
        <v>66.374217281080661</v>
      </c>
      <c r="V214" s="44">
        <v>67.494508370245171</v>
      </c>
      <c r="W214" s="72">
        <v>70.941628403650896</v>
      </c>
    </row>
    <row r="215" spans="17:23" x14ac:dyDescent="0.25">
      <c r="Q215">
        <v>199</v>
      </c>
      <c r="R215" s="71">
        <v>58.463853812916192</v>
      </c>
      <c r="S215" s="44">
        <v>55.366382755855305</v>
      </c>
      <c r="T215" s="44">
        <v>56.140567333122299</v>
      </c>
      <c r="U215" s="44">
        <v>54.696159089658444</v>
      </c>
      <c r="V215" s="44">
        <v>60.799816432184279</v>
      </c>
      <c r="W215" s="72">
        <v>68.05805661211852</v>
      </c>
    </row>
    <row r="216" spans="17:23" x14ac:dyDescent="0.25">
      <c r="Q216">
        <v>200</v>
      </c>
      <c r="R216" s="71">
        <v>56.559060213285434</v>
      </c>
      <c r="S216" s="44">
        <v>56.282935477087719</v>
      </c>
      <c r="T216" s="44">
        <v>57.882321813948742</v>
      </c>
      <c r="U216" s="44">
        <v>64.908258677323559</v>
      </c>
      <c r="V216" s="44">
        <v>74.269181261581593</v>
      </c>
      <c r="W216" s="72">
        <v>85.370703461190701</v>
      </c>
    </row>
    <row r="217" spans="17:23" x14ac:dyDescent="0.25">
      <c r="Q217">
        <v>201</v>
      </c>
      <c r="R217" s="71">
        <v>61.146862543016972</v>
      </c>
      <c r="S217" s="44">
        <v>64.133269268229554</v>
      </c>
      <c r="T217" s="44">
        <v>73.913341244151326</v>
      </c>
      <c r="U217" s="44">
        <v>79.175715729913492</v>
      </c>
      <c r="V217" s="44">
        <v>87.13038439341571</v>
      </c>
      <c r="W217" s="72">
        <v>96.43750483541713</v>
      </c>
    </row>
    <row r="218" spans="17:23" x14ac:dyDescent="0.25">
      <c r="Q218">
        <v>202</v>
      </c>
      <c r="R218" s="71">
        <v>58.060877028378393</v>
      </c>
      <c r="S218" s="44">
        <v>57.031356191578276</v>
      </c>
      <c r="T218" s="44">
        <v>53.561328355350618</v>
      </c>
      <c r="U218" s="44">
        <v>53.040339458884752</v>
      </c>
      <c r="V218" s="44">
        <v>51.600923368551058</v>
      </c>
      <c r="W218" s="72">
        <v>56.555318950003972</v>
      </c>
    </row>
    <row r="219" spans="17:23" x14ac:dyDescent="0.25">
      <c r="Q219">
        <v>203</v>
      </c>
      <c r="R219" s="71">
        <v>56.620069201410381</v>
      </c>
      <c r="S219" s="44">
        <v>57.735413785652788</v>
      </c>
      <c r="T219" s="44">
        <v>56.547381388528066</v>
      </c>
      <c r="U219" s="44">
        <v>55.521617921984401</v>
      </c>
      <c r="V219" s="44">
        <v>58.059218446718624</v>
      </c>
      <c r="W219" s="72">
        <v>63.069731344416553</v>
      </c>
    </row>
    <row r="220" spans="17:23" x14ac:dyDescent="0.25">
      <c r="Q220">
        <v>204</v>
      </c>
      <c r="R220" s="71">
        <v>58.479290491321485</v>
      </c>
      <c r="S220" s="44">
        <v>55.759374261488574</v>
      </c>
      <c r="T220" s="44">
        <v>53.553617135224016</v>
      </c>
      <c r="U220" s="44">
        <v>60.640279572625062</v>
      </c>
      <c r="V220" s="44">
        <v>58.628276009774503</v>
      </c>
      <c r="W220" s="72">
        <v>82.178658739709633</v>
      </c>
    </row>
    <row r="221" spans="17:23" x14ac:dyDescent="0.25">
      <c r="Q221">
        <v>205</v>
      </c>
      <c r="R221" s="71">
        <v>60.357270100087455</v>
      </c>
      <c r="S221" s="44">
        <v>57.69764836710636</v>
      </c>
      <c r="T221" s="44">
        <v>61.008561576504036</v>
      </c>
      <c r="U221" s="44">
        <v>63.581637545677488</v>
      </c>
      <c r="V221" s="44">
        <v>72.947531166788906</v>
      </c>
      <c r="W221" s="72">
        <v>85.552980610320859</v>
      </c>
    </row>
    <row r="222" spans="17:23" x14ac:dyDescent="0.25">
      <c r="Q222">
        <v>206</v>
      </c>
      <c r="R222" s="71">
        <v>60.073116754041045</v>
      </c>
      <c r="S222" s="44">
        <v>53.831486550399767</v>
      </c>
      <c r="T222" s="44">
        <v>58.394255740378014</v>
      </c>
      <c r="U222" s="44">
        <v>59.36565100397209</v>
      </c>
      <c r="V222" s="44">
        <v>65.594517468436337</v>
      </c>
      <c r="W222" s="72">
        <v>64.04051438437557</v>
      </c>
    </row>
    <row r="223" spans="17:23" x14ac:dyDescent="0.25">
      <c r="Q223">
        <v>207</v>
      </c>
      <c r="R223" s="71">
        <v>59.027547983656092</v>
      </c>
      <c r="S223" s="44">
        <v>60.314476043617248</v>
      </c>
      <c r="T223" s="44">
        <v>67.535568037858056</v>
      </c>
      <c r="U223" s="44">
        <v>78.220794634875091</v>
      </c>
      <c r="V223" s="44">
        <v>90.388079531263841</v>
      </c>
      <c r="W223" s="72">
        <v>97.967522651655173</v>
      </c>
    </row>
    <row r="224" spans="17:23" x14ac:dyDescent="0.25">
      <c r="Q224">
        <v>208</v>
      </c>
      <c r="R224" s="71">
        <v>59.707839598047421</v>
      </c>
      <c r="S224" s="44">
        <v>65.732222011855796</v>
      </c>
      <c r="T224" s="44">
        <v>66.039754582330787</v>
      </c>
      <c r="U224" s="44">
        <v>73.798181742632437</v>
      </c>
      <c r="V224" s="44">
        <v>80.883494103354209</v>
      </c>
      <c r="W224" s="72">
        <v>82.291607480844959</v>
      </c>
    </row>
    <row r="225" spans="17:23" x14ac:dyDescent="0.25">
      <c r="Q225">
        <v>209</v>
      </c>
      <c r="R225" s="71">
        <v>58.88458119854976</v>
      </c>
      <c r="S225" s="44">
        <v>55.826755574315804</v>
      </c>
      <c r="T225" s="44">
        <v>62.558298633306279</v>
      </c>
      <c r="U225" s="44">
        <v>58.438278878935627</v>
      </c>
      <c r="V225" s="44">
        <v>66.380389126553325</v>
      </c>
      <c r="W225" s="72">
        <v>78.285757211749313</v>
      </c>
    </row>
    <row r="226" spans="17:23" x14ac:dyDescent="0.25">
      <c r="Q226">
        <v>210</v>
      </c>
      <c r="R226" s="71">
        <v>60.539588824329684</v>
      </c>
      <c r="S226" s="44">
        <v>70.735680715886488</v>
      </c>
      <c r="T226" s="44">
        <v>77.500212082236331</v>
      </c>
      <c r="U226" s="44">
        <v>76.439485394062828</v>
      </c>
      <c r="V226" s="44">
        <v>76.548103634760778</v>
      </c>
      <c r="W226" s="72">
        <v>88.555344983951642</v>
      </c>
    </row>
    <row r="227" spans="17:23" x14ac:dyDescent="0.25">
      <c r="Q227">
        <v>211</v>
      </c>
      <c r="R227" s="71">
        <v>61.972175942969329</v>
      </c>
      <c r="S227" s="44">
        <v>56.809018325999141</v>
      </c>
      <c r="T227" s="44">
        <v>60.832056693980348</v>
      </c>
      <c r="U227" s="44">
        <v>71.18117284923531</v>
      </c>
      <c r="V227" s="44">
        <v>72.633033852882846</v>
      </c>
      <c r="W227" s="72">
        <v>72.467314138893229</v>
      </c>
    </row>
    <row r="228" spans="17:23" x14ac:dyDescent="0.25">
      <c r="Q228">
        <v>212</v>
      </c>
      <c r="R228" s="71">
        <v>59.539260788814524</v>
      </c>
      <c r="S228" s="44">
        <v>57.690609526734491</v>
      </c>
      <c r="T228" s="44">
        <v>65.991132448706281</v>
      </c>
      <c r="U228" s="44">
        <v>67.174762769532435</v>
      </c>
      <c r="V228" s="44">
        <v>79.253013564616452</v>
      </c>
      <c r="W228" s="72">
        <v>88.15391908359949</v>
      </c>
    </row>
    <row r="229" spans="17:23" x14ac:dyDescent="0.25">
      <c r="Q229">
        <v>213</v>
      </c>
      <c r="R229" s="71">
        <v>56.829354624595311</v>
      </c>
      <c r="S229" s="44">
        <v>52.099282703640768</v>
      </c>
      <c r="T229" s="44">
        <v>65.695638560481157</v>
      </c>
      <c r="U229" s="44">
        <v>64.865968167585251</v>
      </c>
      <c r="V229" s="44">
        <v>68.478798793421134</v>
      </c>
      <c r="W229" s="72">
        <v>84.305565561499321</v>
      </c>
    </row>
    <row r="230" spans="17:23" x14ac:dyDescent="0.25">
      <c r="Q230">
        <v>214</v>
      </c>
      <c r="R230" s="71">
        <v>56.958232058767834</v>
      </c>
      <c r="S230" s="44">
        <v>62.370910379783204</v>
      </c>
      <c r="T230" s="44">
        <v>58.794982727234007</v>
      </c>
      <c r="U230" s="44">
        <v>60.33983482496172</v>
      </c>
      <c r="V230" s="44">
        <v>68.260659826004343</v>
      </c>
      <c r="W230" s="72">
        <v>79.066313554019501</v>
      </c>
    </row>
    <row r="231" spans="17:23" x14ac:dyDescent="0.25">
      <c r="Q231">
        <v>215</v>
      </c>
      <c r="R231" s="71">
        <v>57.240154137165334</v>
      </c>
      <c r="S231" s="44">
        <v>63.12005335469933</v>
      </c>
      <c r="T231" s="44">
        <v>64.798557391039949</v>
      </c>
      <c r="U231" s="44">
        <v>65.632349909442638</v>
      </c>
      <c r="V231" s="44">
        <v>79.321330977410369</v>
      </c>
      <c r="W231" s="72">
        <v>79.732314014801801</v>
      </c>
    </row>
    <row r="232" spans="17:23" x14ac:dyDescent="0.25">
      <c r="Q232">
        <v>216</v>
      </c>
      <c r="R232" s="71">
        <v>58.125732989741259</v>
      </c>
      <c r="S232" s="44">
        <v>61.800821581336244</v>
      </c>
      <c r="T232" s="44">
        <v>59.226213615606582</v>
      </c>
      <c r="U232" s="44">
        <v>66.54373698560849</v>
      </c>
      <c r="V232" s="44">
        <v>66.589072714388209</v>
      </c>
      <c r="W232" s="72">
        <v>75.53520814174577</v>
      </c>
    </row>
    <row r="233" spans="17:23" x14ac:dyDescent="0.25">
      <c r="Q233">
        <v>217</v>
      </c>
      <c r="R233" s="71">
        <v>59.939349002935053</v>
      </c>
      <c r="S233" s="44">
        <v>55.464674915582485</v>
      </c>
      <c r="T233" s="44">
        <v>59.248638742748341</v>
      </c>
      <c r="U233" s="44">
        <v>58.561485524092184</v>
      </c>
      <c r="V233" s="44">
        <v>52.971755993998144</v>
      </c>
      <c r="W233" s="72">
        <v>51.087269628484165</v>
      </c>
    </row>
    <row r="234" spans="17:23" x14ac:dyDescent="0.25">
      <c r="Q234">
        <v>218</v>
      </c>
      <c r="R234" s="71">
        <v>60.742146363735131</v>
      </c>
      <c r="S234" s="44">
        <v>57.807728265366691</v>
      </c>
      <c r="T234" s="44">
        <v>70.947865661302856</v>
      </c>
      <c r="U234" s="44">
        <v>75.835271988736508</v>
      </c>
      <c r="V234" s="44">
        <v>82.906063052199173</v>
      </c>
      <c r="W234" s="72">
        <v>99.412344902463943</v>
      </c>
    </row>
    <row r="235" spans="17:23" x14ac:dyDescent="0.25">
      <c r="Q235">
        <v>219</v>
      </c>
      <c r="R235" s="71">
        <v>56.898005111591189</v>
      </c>
      <c r="S235" s="44">
        <v>44.654885896801829</v>
      </c>
      <c r="T235" s="44">
        <v>53.086856842722334</v>
      </c>
      <c r="U235" s="44">
        <v>60.82844968344623</v>
      </c>
      <c r="V235" s="44">
        <v>63.8865944083446</v>
      </c>
      <c r="W235" s="72">
        <v>63.783530382400151</v>
      </c>
    </row>
    <row r="236" spans="17:23" x14ac:dyDescent="0.25">
      <c r="Q236">
        <v>220</v>
      </c>
      <c r="R236" s="71">
        <v>60.107221580147559</v>
      </c>
      <c r="S236" s="44">
        <v>55.36759445062728</v>
      </c>
      <c r="T236" s="44">
        <v>54.941538987975896</v>
      </c>
      <c r="U236" s="44">
        <v>62.26196478962818</v>
      </c>
      <c r="V236" s="44">
        <v>80.575320561671745</v>
      </c>
      <c r="W236" s="72">
        <v>94.629117867660341</v>
      </c>
    </row>
    <row r="237" spans="17:23" x14ac:dyDescent="0.25">
      <c r="Q237">
        <v>221</v>
      </c>
      <c r="R237" s="71">
        <v>58.764757131203915</v>
      </c>
      <c r="S237" s="44">
        <v>65.993202085372346</v>
      </c>
      <c r="T237" s="44">
        <v>63.30440129099923</v>
      </c>
      <c r="U237" s="44">
        <v>61.196285885778146</v>
      </c>
      <c r="V237" s="44">
        <v>67.320428458081153</v>
      </c>
      <c r="W237" s="72">
        <v>75.159289169956025</v>
      </c>
    </row>
    <row r="238" spans="17:23" x14ac:dyDescent="0.25">
      <c r="Q238">
        <v>222</v>
      </c>
      <c r="R238" s="71">
        <v>58.057053268454524</v>
      </c>
      <c r="S238" s="44">
        <v>60.544573769327464</v>
      </c>
      <c r="T238" s="44">
        <v>67.813180192475883</v>
      </c>
      <c r="U238" s="44">
        <v>66.967072943114218</v>
      </c>
      <c r="V238" s="44">
        <v>76.998150640182743</v>
      </c>
      <c r="W238" s="72">
        <v>87.08402849966609</v>
      </c>
    </row>
    <row r="239" spans="17:23" x14ac:dyDescent="0.25">
      <c r="Q239">
        <v>223</v>
      </c>
      <c r="R239" s="71">
        <v>62.666599970206626</v>
      </c>
      <c r="S239" s="44">
        <v>66.397841341585277</v>
      </c>
      <c r="T239" s="44">
        <v>69.505914535825951</v>
      </c>
      <c r="U239" s="44">
        <v>72.545454594649996</v>
      </c>
      <c r="V239" s="44">
        <v>95.095328423504952</v>
      </c>
      <c r="W239" s="72">
        <v>117.06400334310591</v>
      </c>
    </row>
    <row r="240" spans="17:23" x14ac:dyDescent="0.25">
      <c r="Q240">
        <v>224</v>
      </c>
      <c r="R240" s="71">
        <v>60.370041708906562</v>
      </c>
      <c r="S240" s="44">
        <v>53.469352416684238</v>
      </c>
      <c r="T240" s="44">
        <v>58.426424018009627</v>
      </c>
      <c r="U240" s="44">
        <v>58.619840389268724</v>
      </c>
      <c r="V240" s="44">
        <v>58.297253153726494</v>
      </c>
      <c r="W240" s="72">
        <v>60.042260996806121</v>
      </c>
    </row>
    <row r="241" spans="17:23" x14ac:dyDescent="0.25">
      <c r="Q241">
        <v>225</v>
      </c>
      <c r="R241" s="71">
        <v>58.191935159293728</v>
      </c>
      <c r="S241" s="44">
        <v>56.932888061744642</v>
      </c>
      <c r="T241" s="44">
        <v>53.128681092897097</v>
      </c>
      <c r="U241" s="44">
        <v>55.527185247522617</v>
      </c>
      <c r="V241" s="44">
        <v>56.421815201667059</v>
      </c>
      <c r="W241" s="72">
        <v>60.780292033828545</v>
      </c>
    </row>
    <row r="242" spans="17:23" x14ac:dyDescent="0.25">
      <c r="Q242">
        <v>226</v>
      </c>
      <c r="R242" s="71">
        <v>61.118485886305237</v>
      </c>
      <c r="S242" s="44">
        <v>61.02662535786159</v>
      </c>
      <c r="T242" s="44">
        <v>57.565904114730117</v>
      </c>
      <c r="U242" s="44">
        <v>52.700344210519617</v>
      </c>
      <c r="V242" s="44">
        <v>55.510570254258703</v>
      </c>
      <c r="W242" s="72">
        <v>55.434140155389194</v>
      </c>
    </row>
    <row r="243" spans="17:23" x14ac:dyDescent="0.25">
      <c r="Q243">
        <v>227</v>
      </c>
      <c r="R243" s="71">
        <v>58.090816307517159</v>
      </c>
      <c r="S243" s="44">
        <v>62.812560153125531</v>
      </c>
      <c r="T243" s="44">
        <v>65.23916408650156</v>
      </c>
      <c r="U243" s="44">
        <v>65.322476359087688</v>
      </c>
      <c r="V243" s="44">
        <v>65.468453762618651</v>
      </c>
      <c r="W243" s="72">
        <v>81.551325655380083</v>
      </c>
    </row>
    <row r="244" spans="17:23" x14ac:dyDescent="0.25">
      <c r="Q244">
        <v>228</v>
      </c>
      <c r="R244" s="71">
        <v>60.30760432620604</v>
      </c>
      <c r="S244" s="44">
        <v>57.824568137122348</v>
      </c>
      <c r="T244" s="44">
        <v>56.138146998228805</v>
      </c>
      <c r="U244" s="44">
        <v>58.119021725586983</v>
      </c>
      <c r="V244" s="44">
        <v>67.050129341546139</v>
      </c>
      <c r="W244" s="72">
        <v>74.961229889024423</v>
      </c>
    </row>
    <row r="245" spans="17:23" x14ac:dyDescent="0.25">
      <c r="Q245">
        <v>229</v>
      </c>
      <c r="R245" s="71">
        <v>59.022599846118659</v>
      </c>
      <c r="S245" s="44">
        <v>74.979737258109921</v>
      </c>
      <c r="T245" s="44">
        <v>86.48492375357192</v>
      </c>
      <c r="U245" s="44">
        <v>88.735178193214708</v>
      </c>
      <c r="V245" s="44">
        <v>102.99264250900791</v>
      </c>
      <c r="W245" s="72">
        <v>112.32337658482065</v>
      </c>
    </row>
    <row r="246" spans="17:23" x14ac:dyDescent="0.25">
      <c r="Q246">
        <v>230</v>
      </c>
      <c r="R246" s="71">
        <v>60.995625994600196</v>
      </c>
      <c r="S246" s="44">
        <v>56.922060000473785</v>
      </c>
      <c r="T246" s="44">
        <v>55.972474139541184</v>
      </c>
      <c r="U246" s="44">
        <v>55.820550107354599</v>
      </c>
      <c r="V246" s="44">
        <v>62.243317583366846</v>
      </c>
      <c r="W246" s="72">
        <v>70.035996340388778</v>
      </c>
    </row>
    <row r="247" spans="17:23" x14ac:dyDescent="0.25">
      <c r="Q247">
        <v>231</v>
      </c>
      <c r="R247" s="71">
        <v>60.233996927294257</v>
      </c>
      <c r="S247" s="44">
        <v>59.607513177743151</v>
      </c>
      <c r="T247" s="44">
        <v>64.841519028025843</v>
      </c>
      <c r="U247" s="44">
        <v>62.501556945218098</v>
      </c>
      <c r="V247" s="44">
        <v>71.217037673870607</v>
      </c>
      <c r="W247" s="72">
        <v>79.036794132334634</v>
      </c>
    </row>
    <row r="248" spans="17:23" x14ac:dyDescent="0.25">
      <c r="Q248">
        <v>232</v>
      </c>
      <c r="R248" s="71">
        <v>58.558805925300618</v>
      </c>
      <c r="S248" s="44">
        <v>62.593067358126945</v>
      </c>
      <c r="T248" s="44">
        <v>66.4659832620261</v>
      </c>
      <c r="U248" s="44">
        <v>60.69904540998607</v>
      </c>
      <c r="V248" s="44">
        <v>88.217897206748972</v>
      </c>
      <c r="W248" s="72">
        <v>94.74468540865891</v>
      </c>
    </row>
    <row r="249" spans="17:23" x14ac:dyDescent="0.25">
      <c r="Q249">
        <v>233</v>
      </c>
      <c r="R249" s="71">
        <v>58.55963632345437</v>
      </c>
      <c r="S249" s="44">
        <v>56.347852264249369</v>
      </c>
      <c r="T249" s="44">
        <v>62.944395250743121</v>
      </c>
      <c r="U249" s="44">
        <v>70.514015572593294</v>
      </c>
      <c r="V249" s="44">
        <v>84.984891045256788</v>
      </c>
      <c r="W249" s="72">
        <v>92.486824919530562</v>
      </c>
    </row>
    <row r="250" spans="17:23" x14ac:dyDescent="0.25">
      <c r="Q250">
        <v>234</v>
      </c>
      <c r="R250" s="71">
        <v>60.274356679507719</v>
      </c>
      <c r="S250" s="44">
        <v>53.976465057602617</v>
      </c>
      <c r="T250" s="44">
        <v>54.309879239417825</v>
      </c>
      <c r="U250" s="44">
        <v>60.839986333069547</v>
      </c>
      <c r="V250" s="44">
        <v>66.637911097322757</v>
      </c>
      <c r="W250" s="72">
        <v>78.41089538880766</v>
      </c>
    </row>
    <row r="251" spans="17:23" x14ac:dyDescent="0.25">
      <c r="Q251">
        <v>235</v>
      </c>
      <c r="R251" s="71">
        <v>60.872871918902035</v>
      </c>
      <c r="S251" s="44">
        <v>63.192522914820564</v>
      </c>
      <c r="T251" s="44">
        <v>60.754687445185276</v>
      </c>
      <c r="U251" s="44">
        <v>69.010549795765925</v>
      </c>
      <c r="V251" s="44">
        <v>77.466115507268057</v>
      </c>
      <c r="W251" s="72">
        <v>85.883162558090305</v>
      </c>
    </row>
    <row r="252" spans="17:23" x14ac:dyDescent="0.25">
      <c r="Q252">
        <v>236</v>
      </c>
      <c r="R252" s="71">
        <v>58.941346747823118</v>
      </c>
      <c r="S252" s="44">
        <v>59.471048489568695</v>
      </c>
      <c r="T252" s="44">
        <v>59.597705481607711</v>
      </c>
      <c r="U252" s="44">
        <v>60.898164492764401</v>
      </c>
      <c r="V252" s="44">
        <v>57.522167745188767</v>
      </c>
      <c r="W252" s="72">
        <v>58.031304733915455</v>
      </c>
    </row>
    <row r="253" spans="17:23" x14ac:dyDescent="0.25">
      <c r="Q253">
        <v>237</v>
      </c>
      <c r="R253" s="71">
        <v>57.983031294644562</v>
      </c>
      <c r="S253" s="44">
        <v>50.165187581570187</v>
      </c>
      <c r="T253" s="44">
        <v>43.447880286139025</v>
      </c>
      <c r="U253" s="44">
        <v>47.123208371748234</v>
      </c>
      <c r="V253" s="44">
        <v>53.059447480116759</v>
      </c>
      <c r="W253" s="72">
        <v>61.055852531432087</v>
      </c>
    </row>
    <row r="254" spans="17:23" x14ac:dyDescent="0.25">
      <c r="Q254">
        <v>238</v>
      </c>
      <c r="R254" s="71">
        <v>59.705711274268793</v>
      </c>
      <c r="S254" s="44">
        <v>52.440883578367519</v>
      </c>
      <c r="T254" s="44">
        <v>49.317586377752619</v>
      </c>
      <c r="U254" s="44">
        <v>41.962205348874079</v>
      </c>
      <c r="V254" s="44">
        <v>41.212973254419282</v>
      </c>
      <c r="W254" s="72">
        <v>48.622008646331906</v>
      </c>
    </row>
    <row r="255" spans="17:23" x14ac:dyDescent="0.25">
      <c r="Q255">
        <v>239</v>
      </c>
      <c r="R255" s="71">
        <v>61.568580481408404</v>
      </c>
      <c r="S255" s="44">
        <v>56.761085256478104</v>
      </c>
      <c r="T255" s="44">
        <v>68.348376717253373</v>
      </c>
      <c r="U255" s="44">
        <v>58.859028502095107</v>
      </c>
      <c r="V255" s="44">
        <v>69.580511685450219</v>
      </c>
      <c r="W255" s="72">
        <v>78.49453265608588</v>
      </c>
    </row>
    <row r="256" spans="17:23" x14ac:dyDescent="0.25">
      <c r="Q256">
        <v>240</v>
      </c>
      <c r="R256" s="71">
        <v>62.301012555219287</v>
      </c>
      <c r="S256" s="44">
        <v>65.852850026059755</v>
      </c>
      <c r="T256" s="44">
        <v>61.99343588791276</v>
      </c>
      <c r="U256" s="44">
        <v>68.35150545467161</v>
      </c>
      <c r="V256" s="44">
        <v>72.548191063750082</v>
      </c>
      <c r="W256" s="72">
        <v>85.860422972617798</v>
      </c>
    </row>
    <row r="257" spans="17:23" x14ac:dyDescent="0.25">
      <c r="Q257">
        <v>241</v>
      </c>
      <c r="R257" s="71">
        <v>60.546259702181253</v>
      </c>
      <c r="S257" s="44">
        <v>63.29227529561377</v>
      </c>
      <c r="T257" s="44">
        <v>81.935317765400896</v>
      </c>
      <c r="U257" s="44">
        <v>89.232805975574166</v>
      </c>
      <c r="V257" s="44">
        <v>88.625044561599637</v>
      </c>
      <c r="W257" s="72">
        <v>92.528643286951763</v>
      </c>
    </row>
    <row r="258" spans="17:23" x14ac:dyDescent="0.25">
      <c r="Q258">
        <v>242</v>
      </c>
      <c r="R258" s="71">
        <v>61.791514741808982</v>
      </c>
      <c r="S258" s="44">
        <v>59.080935522617622</v>
      </c>
      <c r="T258" s="44">
        <v>59.843588933970636</v>
      </c>
      <c r="U258" s="44">
        <v>50.186867463494089</v>
      </c>
      <c r="V258" s="44">
        <v>51.35076794181532</v>
      </c>
      <c r="W258" s="72">
        <v>65.101353295561807</v>
      </c>
    </row>
    <row r="259" spans="17:23" x14ac:dyDescent="0.25">
      <c r="Q259">
        <v>243</v>
      </c>
      <c r="R259" s="71">
        <v>57.802844798809701</v>
      </c>
      <c r="S259" s="44">
        <v>53.6453929195455</v>
      </c>
      <c r="T259" s="44">
        <v>52.672915563988404</v>
      </c>
      <c r="U259" s="44">
        <v>52.417345007170326</v>
      </c>
      <c r="V259" s="44">
        <v>57.581604727932493</v>
      </c>
      <c r="W259" s="72">
        <v>65.67481281708811</v>
      </c>
    </row>
    <row r="260" spans="17:23" x14ac:dyDescent="0.25">
      <c r="Q260">
        <v>244</v>
      </c>
      <c r="R260" s="71">
        <v>58.455333309749669</v>
      </c>
      <c r="S260" s="44">
        <v>64.43981192563237</v>
      </c>
      <c r="T260" s="44">
        <v>69.5678395183145</v>
      </c>
      <c r="U260" s="44">
        <v>77.313894575053709</v>
      </c>
      <c r="V260" s="44">
        <v>79.498081731060111</v>
      </c>
      <c r="W260" s="72">
        <v>90.571191545008944</v>
      </c>
    </row>
    <row r="261" spans="17:23" x14ac:dyDescent="0.25">
      <c r="Q261">
        <v>245</v>
      </c>
      <c r="R261" s="71">
        <v>59.297098604843498</v>
      </c>
      <c r="S261" s="44">
        <v>61.943567870720948</v>
      </c>
      <c r="T261" s="44">
        <v>71.502580825457656</v>
      </c>
      <c r="U261" s="44">
        <v>70.275496580601072</v>
      </c>
      <c r="V261" s="44">
        <v>73.862530851395846</v>
      </c>
      <c r="W261" s="72">
        <v>75.774046928808914</v>
      </c>
    </row>
    <row r="262" spans="17:23" x14ac:dyDescent="0.25">
      <c r="Q262">
        <v>246</v>
      </c>
      <c r="R262" s="71">
        <v>60.342785864690484</v>
      </c>
      <c r="S262" s="44">
        <v>60.206773413800136</v>
      </c>
      <c r="T262" s="44">
        <v>70.149459622285534</v>
      </c>
      <c r="U262" s="44">
        <v>77.073580663479632</v>
      </c>
      <c r="V262" s="44">
        <v>71.064073337939064</v>
      </c>
      <c r="W262" s="72">
        <v>74.36163440449819</v>
      </c>
    </row>
    <row r="263" spans="17:23" x14ac:dyDescent="0.25">
      <c r="Q263">
        <v>247</v>
      </c>
      <c r="R263" s="71">
        <v>62.215024045601218</v>
      </c>
      <c r="S263" s="44">
        <v>61.195011480576497</v>
      </c>
      <c r="T263" s="44">
        <v>53.149701473332698</v>
      </c>
      <c r="U263" s="44">
        <v>55.661344340117132</v>
      </c>
      <c r="V263" s="44">
        <v>52.71283587214171</v>
      </c>
      <c r="W263" s="72">
        <v>63.970797627576644</v>
      </c>
    </row>
    <row r="264" spans="17:23" x14ac:dyDescent="0.25">
      <c r="Q264">
        <v>248</v>
      </c>
      <c r="R264" s="71">
        <v>60.160335051499906</v>
      </c>
      <c r="S264" s="44">
        <v>57.359562457048078</v>
      </c>
      <c r="T264" s="44">
        <v>58.479241824377276</v>
      </c>
      <c r="U264" s="44">
        <v>65.277165547969616</v>
      </c>
      <c r="V264" s="44">
        <v>61.747686836440323</v>
      </c>
      <c r="W264" s="72">
        <v>66.600825451224182</v>
      </c>
    </row>
    <row r="265" spans="17:23" x14ac:dyDescent="0.25">
      <c r="Q265">
        <v>249</v>
      </c>
      <c r="R265" s="71">
        <v>61.827283545472525</v>
      </c>
      <c r="S265" s="44">
        <v>62.982421215773059</v>
      </c>
      <c r="T265" s="44">
        <v>67.474679249137282</v>
      </c>
      <c r="U265" s="44">
        <v>71.758915560905109</v>
      </c>
      <c r="V265" s="44">
        <v>88.87239996374214</v>
      </c>
      <c r="W265" s="72">
        <v>93.657745570375596</v>
      </c>
    </row>
    <row r="266" spans="17:23" x14ac:dyDescent="0.25">
      <c r="Q266">
        <v>250</v>
      </c>
      <c r="R266" s="73">
        <v>60.933224866070425</v>
      </c>
      <c r="S266" s="74">
        <v>60.62616729860774</v>
      </c>
      <c r="T266" s="74">
        <v>59.942466845051349</v>
      </c>
      <c r="U266" s="74">
        <v>54.885366242215497</v>
      </c>
      <c r="V266" s="74">
        <v>58.550134349887827</v>
      </c>
      <c r="W266" s="60">
        <v>65.776316455341117</v>
      </c>
    </row>
  </sheetData>
  <mergeCells count="1">
    <mergeCell ref="R14:W1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6"/>
  <sheetViews>
    <sheetView workbookViewId="0">
      <selection activeCell="C4" sqref="C4"/>
    </sheetView>
  </sheetViews>
  <sheetFormatPr defaultRowHeight="15" x14ac:dyDescent="0.25"/>
  <cols>
    <col min="1" max="1" width="20.5703125" bestFit="1" customWidth="1"/>
    <col min="2" max="2" width="11.28515625" bestFit="1" customWidth="1"/>
  </cols>
  <sheetData>
    <row r="1" spans="1:23" x14ac:dyDescent="0.25">
      <c r="A1" s="99" t="s">
        <v>24</v>
      </c>
      <c r="B1" s="34">
        <v>39.06</v>
      </c>
    </row>
    <row r="2" spans="1:23" x14ac:dyDescent="0.25">
      <c r="A2" s="100" t="s">
        <v>25</v>
      </c>
      <c r="B2" s="35">
        <v>5</v>
      </c>
    </row>
    <row r="3" spans="1:23" x14ac:dyDescent="0.25">
      <c r="A3" s="100" t="s">
        <v>26</v>
      </c>
      <c r="B3" s="35">
        <v>257</v>
      </c>
    </row>
    <row r="4" spans="1:23" x14ac:dyDescent="0.25">
      <c r="A4" s="100" t="s">
        <v>27</v>
      </c>
      <c r="B4" s="36">
        <f>B3*B1</f>
        <v>10038.42</v>
      </c>
    </row>
    <row r="5" spans="1:23" ht="15.75" thickBot="1" x14ac:dyDescent="0.3">
      <c r="A5" s="101" t="s">
        <v>28</v>
      </c>
      <c r="B5" s="37">
        <v>0.3</v>
      </c>
    </row>
    <row r="6" spans="1:23" ht="15.75" thickBot="1" x14ac:dyDescent="0.3">
      <c r="A6" s="134" t="s">
        <v>54</v>
      </c>
      <c r="B6" s="39">
        <f>B5*SQRT(H15)</f>
        <v>0.16592468170829797</v>
      </c>
    </row>
    <row r="8" spans="1:23" ht="15.75" thickBot="1" x14ac:dyDescent="0.3"/>
    <row r="9" spans="1:23" ht="28.5" customHeight="1" thickBot="1" x14ac:dyDescent="0.3">
      <c r="A9" s="50" t="s">
        <v>32</v>
      </c>
      <c r="B9" s="51" t="s">
        <v>31</v>
      </c>
      <c r="C9" s="51" t="s">
        <v>29</v>
      </c>
      <c r="D9" s="52" t="s">
        <v>6</v>
      </c>
      <c r="G9" s="76" t="s">
        <v>36</v>
      </c>
      <c r="H9" s="77" t="s">
        <v>29</v>
      </c>
      <c r="I9" s="78" t="s">
        <v>35</v>
      </c>
    </row>
    <row r="10" spans="1:23" x14ac:dyDescent="0.25">
      <c r="A10" s="87">
        <v>0</v>
      </c>
      <c r="B10" s="88">
        <f>B1</f>
        <v>39.06</v>
      </c>
      <c r="C10" s="49">
        <f>$H$10</f>
        <v>0.2959</v>
      </c>
      <c r="D10" s="49">
        <f>$I$10</f>
        <v>7.3999999999999996E-2</v>
      </c>
      <c r="G10" s="79">
        <v>1</v>
      </c>
      <c r="H10" s="80">
        <v>0.2959</v>
      </c>
      <c r="I10" s="81">
        <v>7.3999999999999996E-2</v>
      </c>
      <c r="Q10" s="68" t="s">
        <v>36</v>
      </c>
      <c r="R10" s="69">
        <v>0</v>
      </c>
      <c r="S10" s="69">
        <v>1</v>
      </c>
      <c r="T10" s="69">
        <v>2</v>
      </c>
      <c r="U10" s="69">
        <v>3</v>
      </c>
      <c r="V10" s="69">
        <v>4</v>
      </c>
      <c r="W10" s="70">
        <v>5</v>
      </c>
    </row>
    <row r="11" spans="1:23" x14ac:dyDescent="0.25">
      <c r="A11" s="75">
        <v>1</v>
      </c>
      <c r="B11" s="46">
        <f ca="1">B10+B10*((D10/12)+(C10/12)*NORMINV(RAND(),0,1))</f>
        <v>40.103134640724392</v>
      </c>
      <c r="C11" s="47">
        <f t="shared" ref="C11:C21" si="0">$H$10</f>
        <v>0.2959</v>
      </c>
      <c r="D11" s="47">
        <f t="shared" ref="D11:D21" si="1">$I$10</f>
        <v>7.3999999999999996E-2</v>
      </c>
      <c r="G11" s="53">
        <v>2</v>
      </c>
      <c r="H11" s="47">
        <v>0.30299999999999999</v>
      </c>
      <c r="I11" s="54">
        <v>8.5000000000000006E-2</v>
      </c>
      <c r="Q11" s="73" t="s">
        <v>38</v>
      </c>
      <c r="R11" s="74">
        <f ca="1">AVERAGE(R15:R265)</f>
        <v>39.121071679263345</v>
      </c>
      <c r="S11" s="74">
        <f t="shared" ref="S11:W11" ca="1" si="2">AVERAGE(S15:S265)</f>
        <v>41.83597099648388</v>
      </c>
      <c r="T11" s="74">
        <f t="shared" ca="1" si="2"/>
        <v>45.887854789510008</v>
      </c>
      <c r="U11" s="74">
        <f t="shared" ca="1" si="2"/>
        <v>50.787337030817689</v>
      </c>
      <c r="V11" s="74">
        <f t="shared" ca="1" si="2"/>
        <v>57.187950123051706</v>
      </c>
      <c r="W11" s="60">
        <f t="shared" ca="1" si="2"/>
        <v>65.241406511799099</v>
      </c>
    </row>
    <row r="12" spans="1:23" x14ac:dyDescent="0.25">
      <c r="A12" s="75">
        <v>2</v>
      </c>
      <c r="B12" s="46">
        <f t="shared" ref="B12:B70" ca="1" si="3">B11+B11*((D11/12)+(C11/12)*NORMINV(RAND(),0,1))</f>
        <v>41.330921105972358</v>
      </c>
      <c r="C12" s="47">
        <f t="shared" si="0"/>
        <v>0.2959</v>
      </c>
      <c r="D12" s="47">
        <f t="shared" si="1"/>
        <v>7.3999999999999996E-2</v>
      </c>
      <c r="G12" s="53">
        <v>3</v>
      </c>
      <c r="H12" s="47">
        <v>0.28660000000000002</v>
      </c>
      <c r="I12" s="54">
        <v>0.1036</v>
      </c>
    </row>
    <row r="13" spans="1:23" x14ac:dyDescent="0.25">
      <c r="A13" s="75">
        <v>3</v>
      </c>
      <c r="B13" s="46">
        <f t="shared" ca="1" si="3"/>
        <v>40.114025137312503</v>
      </c>
      <c r="C13" s="47">
        <f t="shared" si="0"/>
        <v>0.2959</v>
      </c>
      <c r="D13" s="47">
        <f t="shared" si="1"/>
        <v>7.3999999999999996E-2</v>
      </c>
      <c r="G13" s="53">
        <v>4</v>
      </c>
      <c r="H13" s="47">
        <v>0.33200000000000002</v>
      </c>
      <c r="I13" s="54">
        <v>0.11260000000000001</v>
      </c>
    </row>
    <row r="14" spans="1:23" ht="15.75" thickBot="1" x14ac:dyDescent="0.3">
      <c r="A14" s="75">
        <v>4</v>
      </c>
      <c r="B14" s="46">
        <f t="shared" ca="1" si="3"/>
        <v>41.176127320936324</v>
      </c>
      <c r="C14" s="47">
        <f t="shared" si="0"/>
        <v>0.2959</v>
      </c>
      <c r="D14" s="47">
        <f t="shared" si="1"/>
        <v>7.3999999999999996E-2</v>
      </c>
      <c r="G14" s="55">
        <v>5</v>
      </c>
      <c r="H14" s="56">
        <v>0.312</v>
      </c>
      <c r="I14" s="57">
        <v>0.1255</v>
      </c>
      <c r="R14" s="115" t="s">
        <v>33</v>
      </c>
      <c r="S14" s="115"/>
      <c r="T14" s="115"/>
      <c r="U14" s="115"/>
      <c r="V14" s="115"/>
      <c r="W14" s="115"/>
    </row>
    <row r="15" spans="1:23" ht="15.75" thickBot="1" x14ac:dyDescent="0.3">
      <c r="A15" s="75">
        <v>5</v>
      </c>
      <c r="B15" s="46">
        <f t="shared" ca="1" si="3"/>
        <v>40.532573043146343</v>
      </c>
      <c r="C15" s="47">
        <f t="shared" si="0"/>
        <v>0.2959</v>
      </c>
      <c r="D15" s="47">
        <f t="shared" si="1"/>
        <v>7.3999999999999996E-2</v>
      </c>
      <c r="H15" s="89">
        <f>AVERAGE(H10:H14)</f>
        <v>0.30590000000000001</v>
      </c>
      <c r="I15" s="90">
        <f>AVERAGE(I10:I14)</f>
        <v>0.10013999999999998</v>
      </c>
      <c r="R15">
        <v>1</v>
      </c>
      <c r="S15">
        <v>12</v>
      </c>
      <c r="T15">
        <v>24</v>
      </c>
      <c r="U15">
        <v>36</v>
      </c>
      <c r="V15">
        <v>48</v>
      </c>
      <c r="W15">
        <v>60</v>
      </c>
    </row>
    <row r="16" spans="1:23" x14ac:dyDescent="0.25">
      <c r="A16" s="75">
        <v>6</v>
      </c>
      <c r="B16" s="46">
        <f t="shared" ca="1" si="3"/>
        <v>40.611956360974048</v>
      </c>
      <c r="C16" s="47">
        <f t="shared" si="0"/>
        <v>0.2959</v>
      </c>
      <c r="D16" s="47">
        <f t="shared" si="1"/>
        <v>7.3999999999999996E-2</v>
      </c>
      <c r="R16" s="68">
        <f ca="1">VLOOKUP(R15,$A$10:$B$70,2,FALSE)</f>
        <v>40.103134640724392</v>
      </c>
      <c r="S16" s="69">
        <f t="shared" ref="S16:W16" ca="1" si="4">VLOOKUP(S15,$A$10:$B$70,2,FALSE)</f>
        <v>41.091393036889357</v>
      </c>
      <c r="T16" s="69">
        <f t="shared" ca="1" si="4"/>
        <v>39.024995543840383</v>
      </c>
      <c r="U16" s="69">
        <f t="shared" ca="1" si="4"/>
        <v>48.380057406008838</v>
      </c>
      <c r="V16" s="69">
        <f t="shared" ca="1" si="4"/>
        <v>49.156949129194935</v>
      </c>
      <c r="W16" s="70">
        <f t="shared" ca="1" si="4"/>
        <v>52.667738763754755</v>
      </c>
    </row>
    <row r="17" spans="1:23" x14ac:dyDescent="0.25">
      <c r="A17" s="75">
        <v>7</v>
      </c>
      <c r="B17" s="46">
        <f t="shared" ca="1" si="3"/>
        <v>40.525316351878722</v>
      </c>
      <c r="C17" s="47">
        <f t="shared" si="0"/>
        <v>0.2959</v>
      </c>
      <c r="D17" s="47">
        <f t="shared" si="1"/>
        <v>7.3999999999999996E-2</v>
      </c>
      <c r="P17" s="67" t="s">
        <v>34</v>
      </c>
      <c r="Q17">
        <v>1</v>
      </c>
      <c r="R17" s="71">
        <f t="dataTable" ref="R17:W266" dt2D="0" dtr="0" r1="D1" ca="1"/>
        <v>38.965071192176815</v>
      </c>
      <c r="S17" s="44">
        <v>46.169698741340909</v>
      </c>
      <c r="T17" s="44">
        <v>51.971702828796928</v>
      </c>
      <c r="U17" s="44">
        <v>58.348948739574546</v>
      </c>
      <c r="V17" s="44">
        <v>59.6040890217119</v>
      </c>
      <c r="W17" s="72">
        <v>66.010866558338989</v>
      </c>
    </row>
    <row r="18" spans="1:23" x14ac:dyDescent="0.25">
      <c r="A18" s="75">
        <v>8</v>
      </c>
      <c r="B18" s="46">
        <f t="shared" ca="1" si="3"/>
        <v>40.996245668222947</v>
      </c>
      <c r="C18" s="47">
        <f t="shared" si="0"/>
        <v>0.2959</v>
      </c>
      <c r="D18" s="47">
        <f t="shared" si="1"/>
        <v>7.3999999999999996E-2</v>
      </c>
      <c r="Q18">
        <v>2</v>
      </c>
      <c r="R18" s="71">
        <v>39.446175832602435</v>
      </c>
      <c r="S18" s="44">
        <v>45.195286421070776</v>
      </c>
      <c r="T18" s="44">
        <v>46.637688178327721</v>
      </c>
      <c r="U18" s="44">
        <v>52.864217922822796</v>
      </c>
      <c r="V18" s="44">
        <v>58.741673895017996</v>
      </c>
      <c r="W18" s="72">
        <v>65.309539674796937</v>
      </c>
    </row>
    <row r="19" spans="1:23" x14ac:dyDescent="0.25">
      <c r="A19" s="75">
        <v>9</v>
      </c>
      <c r="B19" s="46">
        <f t="shared" ca="1" si="3"/>
        <v>40.945730332694566</v>
      </c>
      <c r="C19" s="47">
        <f t="shared" si="0"/>
        <v>0.2959</v>
      </c>
      <c r="D19" s="47">
        <f t="shared" si="1"/>
        <v>7.3999999999999996E-2</v>
      </c>
      <c r="Q19">
        <v>3</v>
      </c>
      <c r="R19" s="71">
        <v>38.258044894587762</v>
      </c>
      <c r="S19" s="44">
        <v>37.9064173981388</v>
      </c>
      <c r="T19" s="44">
        <v>38.278111245968105</v>
      </c>
      <c r="U19" s="44">
        <v>40.549804374938908</v>
      </c>
      <c r="V19" s="44">
        <v>49.370298162528641</v>
      </c>
      <c r="W19" s="72">
        <v>50.160827490469543</v>
      </c>
    </row>
    <row r="20" spans="1:23" x14ac:dyDescent="0.25">
      <c r="A20" s="75">
        <v>10</v>
      </c>
      <c r="B20" s="46">
        <f t="shared" ca="1" si="3"/>
        <v>40.041819562725479</v>
      </c>
      <c r="C20" s="47">
        <f t="shared" si="0"/>
        <v>0.2959</v>
      </c>
      <c r="D20" s="47">
        <f t="shared" si="1"/>
        <v>7.3999999999999996E-2</v>
      </c>
      <c r="Q20">
        <v>4</v>
      </c>
      <c r="R20" s="71">
        <v>40.172219510935534</v>
      </c>
      <c r="S20" s="44">
        <v>38.570363695778546</v>
      </c>
      <c r="T20" s="44">
        <v>49.115518793019099</v>
      </c>
      <c r="U20" s="44">
        <v>51.368986092148305</v>
      </c>
      <c r="V20" s="44">
        <v>52.57775459948531</v>
      </c>
      <c r="W20" s="72">
        <v>59.556896011459877</v>
      </c>
    </row>
    <row r="21" spans="1:23" x14ac:dyDescent="0.25">
      <c r="A21" s="75">
        <v>11</v>
      </c>
      <c r="B21" s="46">
        <f t="shared" ca="1" si="3"/>
        <v>40.677874965423285</v>
      </c>
      <c r="C21" s="47">
        <f t="shared" si="0"/>
        <v>0.2959</v>
      </c>
      <c r="D21" s="47">
        <f t="shared" si="1"/>
        <v>7.3999999999999996E-2</v>
      </c>
      <c r="Q21">
        <v>5</v>
      </c>
      <c r="R21" s="71">
        <v>40.262792573002429</v>
      </c>
      <c r="S21" s="44">
        <v>49.631301653670292</v>
      </c>
      <c r="T21" s="44">
        <v>55.086114405426351</v>
      </c>
      <c r="U21" s="44">
        <v>63.804468148623918</v>
      </c>
      <c r="V21" s="44">
        <v>64.750844567163909</v>
      </c>
      <c r="W21" s="72">
        <v>73.166770450445895</v>
      </c>
    </row>
    <row r="22" spans="1:23" x14ac:dyDescent="0.25">
      <c r="A22" s="75">
        <v>12</v>
      </c>
      <c r="B22" s="46">
        <f t="shared" ca="1" si="3"/>
        <v>41.091393036889357</v>
      </c>
      <c r="C22" s="47">
        <f>$H$11</f>
        <v>0.30299999999999999</v>
      </c>
      <c r="D22" s="85">
        <f>$I$11</f>
        <v>8.5000000000000006E-2</v>
      </c>
      <c r="Q22">
        <v>6</v>
      </c>
      <c r="R22" s="71">
        <v>38.907401480429627</v>
      </c>
      <c r="S22" s="44">
        <v>43.204213275137192</v>
      </c>
      <c r="T22" s="44">
        <v>48.220964603248383</v>
      </c>
      <c r="U22" s="44">
        <v>59.131300423251822</v>
      </c>
      <c r="V22" s="44">
        <v>78.504899156996586</v>
      </c>
      <c r="W22" s="72">
        <v>81.689335281553568</v>
      </c>
    </row>
    <row r="23" spans="1:23" x14ac:dyDescent="0.25">
      <c r="A23" s="75">
        <v>13</v>
      </c>
      <c r="B23" s="46">
        <f t="shared" ca="1" si="3"/>
        <v>40.988172279894442</v>
      </c>
      <c r="C23" s="47">
        <f t="shared" ref="C23:C33" si="5">$H$11</f>
        <v>0.30299999999999999</v>
      </c>
      <c r="D23" s="85">
        <f t="shared" ref="D23:D33" si="6">$I$11</f>
        <v>8.5000000000000006E-2</v>
      </c>
      <c r="Q23">
        <v>7</v>
      </c>
      <c r="R23" s="71">
        <v>39.988832636828683</v>
      </c>
      <c r="S23" s="44">
        <v>42.591178748888311</v>
      </c>
      <c r="T23" s="44">
        <v>48.050749052223694</v>
      </c>
      <c r="U23" s="44">
        <v>61.781123645189567</v>
      </c>
      <c r="V23" s="44">
        <v>61.717354970088607</v>
      </c>
      <c r="W23" s="72">
        <v>70.604522846961956</v>
      </c>
    </row>
    <row r="24" spans="1:23" x14ac:dyDescent="0.25">
      <c r="A24" s="75">
        <v>14</v>
      </c>
      <c r="B24" s="46">
        <f t="shared" ca="1" si="3"/>
        <v>40.210855488810431</v>
      </c>
      <c r="C24" s="47">
        <f t="shared" si="5"/>
        <v>0.30299999999999999</v>
      </c>
      <c r="D24" s="85">
        <f t="shared" si="6"/>
        <v>8.5000000000000006E-2</v>
      </c>
      <c r="Q24">
        <v>8</v>
      </c>
      <c r="R24" s="71">
        <v>38.868246211911384</v>
      </c>
      <c r="S24" s="44">
        <v>41.273928501989467</v>
      </c>
      <c r="T24" s="44">
        <v>48.426234554295441</v>
      </c>
      <c r="U24" s="44">
        <v>44.23819060889052</v>
      </c>
      <c r="V24" s="44">
        <v>48.301603688468894</v>
      </c>
      <c r="W24" s="72">
        <v>56.266956596901501</v>
      </c>
    </row>
    <row r="25" spans="1:23" x14ac:dyDescent="0.25">
      <c r="A25" s="75">
        <v>15</v>
      </c>
      <c r="B25" s="46">
        <f t="shared" ca="1" si="3"/>
        <v>39.800372846351117</v>
      </c>
      <c r="C25" s="47">
        <f t="shared" si="5"/>
        <v>0.30299999999999999</v>
      </c>
      <c r="D25" s="85">
        <f t="shared" si="6"/>
        <v>8.5000000000000006E-2</v>
      </c>
      <c r="Q25">
        <v>9</v>
      </c>
      <c r="R25" s="71">
        <v>41.355888526907677</v>
      </c>
      <c r="S25" s="44">
        <v>49.52639089576487</v>
      </c>
      <c r="T25" s="44">
        <v>51.908072923510751</v>
      </c>
      <c r="U25" s="44">
        <v>57.851895878146166</v>
      </c>
      <c r="V25" s="44">
        <v>64.122627078144305</v>
      </c>
      <c r="W25" s="72">
        <v>69.165662682902209</v>
      </c>
    </row>
    <row r="26" spans="1:23" x14ac:dyDescent="0.25">
      <c r="A26" s="75">
        <v>16</v>
      </c>
      <c r="B26" s="46">
        <f t="shared" ca="1" si="3"/>
        <v>41.03458957249476</v>
      </c>
      <c r="C26" s="47">
        <f t="shared" si="5"/>
        <v>0.30299999999999999</v>
      </c>
      <c r="D26" s="85">
        <f t="shared" si="6"/>
        <v>8.5000000000000006E-2</v>
      </c>
      <c r="Q26">
        <v>10</v>
      </c>
      <c r="R26" s="71">
        <v>39.741899318997753</v>
      </c>
      <c r="S26" s="44">
        <v>37.088603965257995</v>
      </c>
      <c r="T26" s="44">
        <v>39.444983645604481</v>
      </c>
      <c r="U26" s="44">
        <v>41.80628931023351</v>
      </c>
      <c r="V26" s="44">
        <v>42.672066406670254</v>
      </c>
      <c r="W26" s="72">
        <v>43.258777756209248</v>
      </c>
    </row>
    <row r="27" spans="1:23" x14ac:dyDescent="0.25">
      <c r="A27" s="75">
        <v>17</v>
      </c>
      <c r="B27" s="46">
        <f t="shared" ca="1" si="3"/>
        <v>39.938692510210537</v>
      </c>
      <c r="C27" s="47">
        <f t="shared" si="5"/>
        <v>0.30299999999999999</v>
      </c>
      <c r="D27" s="85">
        <f t="shared" si="6"/>
        <v>8.5000000000000006E-2</v>
      </c>
      <c r="Q27">
        <v>11</v>
      </c>
      <c r="R27" s="71">
        <v>38.742233432405904</v>
      </c>
      <c r="S27" s="44">
        <v>44.712872493503973</v>
      </c>
      <c r="T27" s="44">
        <v>48.723271490362777</v>
      </c>
      <c r="U27" s="44">
        <v>49.382482563613436</v>
      </c>
      <c r="V27" s="44">
        <v>55.770104634259575</v>
      </c>
      <c r="W27" s="72">
        <v>76.864498811162747</v>
      </c>
    </row>
    <row r="28" spans="1:23" x14ac:dyDescent="0.25">
      <c r="A28" s="75">
        <v>18</v>
      </c>
      <c r="B28" s="46">
        <f t="shared" ca="1" si="3"/>
        <v>41.615947753914313</v>
      </c>
      <c r="C28" s="47">
        <f t="shared" si="5"/>
        <v>0.30299999999999999</v>
      </c>
      <c r="D28" s="85">
        <f t="shared" si="6"/>
        <v>8.5000000000000006E-2</v>
      </c>
      <c r="Q28">
        <v>12</v>
      </c>
      <c r="R28" s="71">
        <v>39.6658131620365</v>
      </c>
      <c r="S28" s="44">
        <v>36.352217245867614</v>
      </c>
      <c r="T28" s="44">
        <v>46.064390555395896</v>
      </c>
      <c r="U28" s="44">
        <v>48.75054631686119</v>
      </c>
      <c r="V28" s="44">
        <v>61.422414445585524</v>
      </c>
      <c r="W28" s="72">
        <v>64.683417019020226</v>
      </c>
    </row>
    <row r="29" spans="1:23" x14ac:dyDescent="0.25">
      <c r="A29" s="75">
        <v>19</v>
      </c>
      <c r="B29" s="46">
        <f t="shared" ca="1" si="3"/>
        <v>39.733247542507051</v>
      </c>
      <c r="C29" s="47">
        <f t="shared" si="5"/>
        <v>0.30299999999999999</v>
      </c>
      <c r="D29" s="85">
        <f t="shared" si="6"/>
        <v>8.5000000000000006E-2</v>
      </c>
      <c r="Q29">
        <v>13</v>
      </c>
      <c r="R29" s="71">
        <v>38.258283469970181</v>
      </c>
      <c r="S29" s="44">
        <v>45.100532172450386</v>
      </c>
      <c r="T29" s="44">
        <v>44.970334189881385</v>
      </c>
      <c r="U29" s="44">
        <v>46.848393921370722</v>
      </c>
      <c r="V29" s="44">
        <v>50.737383718842111</v>
      </c>
      <c r="W29" s="72">
        <v>54.605667152675309</v>
      </c>
    </row>
    <row r="30" spans="1:23" x14ac:dyDescent="0.25">
      <c r="A30" s="75">
        <v>20</v>
      </c>
      <c r="B30" s="46">
        <f t="shared" ca="1" si="3"/>
        <v>37.992789553289043</v>
      </c>
      <c r="C30" s="47">
        <f t="shared" si="5"/>
        <v>0.30299999999999999</v>
      </c>
      <c r="D30" s="85">
        <f t="shared" si="6"/>
        <v>8.5000000000000006E-2</v>
      </c>
      <c r="Q30">
        <v>14</v>
      </c>
      <c r="R30" s="71">
        <v>39.553855629227932</v>
      </c>
      <c r="S30" s="44">
        <v>39.26640028603471</v>
      </c>
      <c r="T30" s="44">
        <v>40.101545016689649</v>
      </c>
      <c r="U30" s="44">
        <v>44.618049162616316</v>
      </c>
      <c r="V30" s="44">
        <v>46.311302955000997</v>
      </c>
      <c r="W30" s="72">
        <v>64.737243699535739</v>
      </c>
    </row>
    <row r="31" spans="1:23" x14ac:dyDescent="0.25">
      <c r="A31" s="75">
        <v>21</v>
      </c>
      <c r="B31" s="46">
        <f t="shared" ca="1" si="3"/>
        <v>38.139715020680804</v>
      </c>
      <c r="C31" s="47">
        <f t="shared" si="5"/>
        <v>0.30299999999999999</v>
      </c>
      <c r="D31" s="85">
        <f t="shared" si="6"/>
        <v>8.5000000000000006E-2</v>
      </c>
      <c r="Q31">
        <v>15</v>
      </c>
      <c r="R31" s="71">
        <v>39.989795053133108</v>
      </c>
      <c r="S31" s="44">
        <v>42.793313240158888</v>
      </c>
      <c r="T31" s="44">
        <v>45.897465764743181</v>
      </c>
      <c r="U31" s="44">
        <v>46.763461110379197</v>
      </c>
      <c r="V31" s="44">
        <v>58.532773764617197</v>
      </c>
      <c r="W31" s="72">
        <v>68.677319033072138</v>
      </c>
    </row>
    <row r="32" spans="1:23" x14ac:dyDescent="0.25">
      <c r="A32" s="75">
        <v>22</v>
      </c>
      <c r="B32" s="46">
        <f t="shared" ca="1" si="3"/>
        <v>38.801062894336141</v>
      </c>
      <c r="C32" s="47">
        <f t="shared" si="5"/>
        <v>0.30299999999999999</v>
      </c>
      <c r="D32" s="85">
        <f t="shared" si="6"/>
        <v>8.5000000000000006E-2</v>
      </c>
      <c r="Q32">
        <v>16</v>
      </c>
      <c r="R32" s="71">
        <v>39.29602834522295</v>
      </c>
      <c r="S32" s="44">
        <v>45.227233005824687</v>
      </c>
      <c r="T32" s="44">
        <v>45.382310708772657</v>
      </c>
      <c r="U32" s="44">
        <v>51.110606106400169</v>
      </c>
      <c r="V32" s="44">
        <v>54.433231008848665</v>
      </c>
      <c r="W32" s="72">
        <v>61.882690788183943</v>
      </c>
    </row>
    <row r="33" spans="1:23" x14ac:dyDescent="0.25">
      <c r="A33" s="75">
        <v>23</v>
      </c>
      <c r="B33" s="46">
        <f t="shared" ca="1" si="3"/>
        <v>39.420264562365084</v>
      </c>
      <c r="C33" s="47">
        <f t="shared" si="5"/>
        <v>0.30299999999999999</v>
      </c>
      <c r="D33" s="85">
        <f t="shared" si="6"/>
        <v>8.5000000000000006E-2</v>
      </c>
      <c r="Q33">
        <v>17</v>
      </c>
      <c r="R33" s="71">
        <v>40.750652511445232</v>
      </c>
      <c r="S33" s="44">
        <v>46.539818827385936</v>
      </c>
      <c r="T33" s="44">
        <v>48.605511055245636</v>
      </c>
      <c r="U33" s="44">
        <v>49.514974653841762</v>
      </c>
      <c r="V33" s="44">
        <v>60.407083347671275</v>
      </c>
      <c r="W33" s="72">
        <v>67.456327009969627</v>
      </c>
    </row>
    <row r="34" spans="1:23" x14ac:dyDescent="0.25">
      <c r="A34" s="75">
        <v>24</v>
      </c>
      <c r="B34" s="46">
        <f t="shared" ca="1" si="3"/>
        <v>39.024995543840383</v>
      </c>
      <c r="C34" s="47">
        <f>$H$12</f>
        <v>0.28660000000000002</v>
      </c>
      <c r="D34" s="85">
        <f>$I$12</f>
        <v>0.1036</v>
      </c>
      <c r="Q34">
        <v>18</v>
      </c>
      <c r="R34" s="71">
        <v>39.166525002311893</v>
      </c>
      <c r="S34" s="44">
        <v>43.774008669933323</v>
      </c>
      <c r="T34" s="44">
        <v>45.998055118090619</v>
      </c>
      <c r="U34" s="44">
        <v>52.227969125123188</v>
      </c>
      <c r="V34" s="44">
        <v>56.441503287905178</v>
      </c>
      <c r="W34" s="72">
        <v>62.168405092157897</v>
      </c>
    </row>
    <row r="35" spans="1:23" x14ac:dyDescent="0.25">
      <c r="A35" s="75">
        <v>25</v>
      </c>
      <c r="B35" s="46">
        <f t="shared" ca="1" si="3"/>
        <v>42.187490639844739</v>
      </c>
      <c r="C35" s="47">
        <f t="shared" ref="C35:C45" si="7">$H$12</f>
        <v>0.28660000000000002</v>
      </c>
      <c r="D35" s="85">
        <f t="shared" ref="D35:D45" si="8">$I$12</f>
        <v>0.1036</v>
      </c>
      <c r="Q35">
        <v>19</v>
      </c>
      <c r="R35" s="71">
        <v>38.672647739723807</v>
      </c>
      <c r="S35" s="44">
        <v>35.586490680072806</v>
      </c>
      <c r="T35" s="44">
        <v>36.893033329845153</v>
      </c>
      <c r="U35" s="44">
        <v>51.708732401314165</v>
      </c>
      <c r="V35" s="44">
        <v>47.453452406850445</v>
      </c>
      <c r="W35" s="72">
        <v>53.423820571604075</v>
      </c>
    </row>
    <row r="36" spans="1:23" x14ac:dyDescent="0.25">
      <c r="A36" s="75">
        <v>26</v>
      </c>
      <c r="B36" s="46">
        <f t="shared" ca="1" si="3"/>
        <v>42.48282365343789</v>
      </c>
      <c r="C36" s="47">
        <f t="shared" si="7"/>
        <v>0.28660000000000002</v>
      </c>
      <c r="D36" s="85">
        <f t="shared" si="8"/>
        <v>0.1036</v>
      </c>
      <c r="Q36">
        <v>20</v>
      </c>
      <c r="R36" s="71">
        <v>39.813392994307435</v>
      </c>
      <c r="S36" s="44">
        <v>48.383193719087011</v>
      </c>
      <c r="T36" s="44">
        <v>51.42905571560069</v>
      </c>
      <c r="U36" s="44">
        <v>56.016395853290952</v>
      </c>
      <c r="V36" s="44">
        <v>61.918311257457894</v>
      </c>
      <c r="W36" s="72">
        <v>80.021437361775682</v>
      </c>
    </row>
    <row r="37" spans="1:23" x14ac:dyDescent="0.25">
      <c r="A37" s="75">
        <v>27</v>
      </c>
      <c r="B37" s="46">
        <f t="shared" ca="1" si="3"/>
        <v>42.834570054503125</v>
      </c>
      <c r="C37" s="47">
        <f t="shared" si="7"/>
        <v>0.28660000000000002</v>
      </c>
      <c r="D37" s="85">
        <f t="shared" si="8"/>
        <v>0.1036</v>
      </c>
      <c r="Q37">
        <v>21</v>
      </c>
      <c r="R37" s="71">
        <v>38.764582613600872</v>
      </c>
      <c r="S37" s="44">
        <v>38.993057227641678</v>
      </c>
      <c r="T37" s="44">
        <v>46.694748437522925</v>
      </c>
      <c r="U37" s="44">
        <v>58.746881199678676</v>
      </c>
      <c r="V37" s="44">
        <v>66.106988638726918</v>
      </c>
      <c r="W37" s="72">
        <v>80.783965786749135</v>
      </c>
    </row>
    <row r="38" spans="1:23" x14ac:dyDescent="0.25">
      <c r="A38" s="75">
        <v>28</v>
      </c>
      <c r="B38" s="46">
        <f t="shared" ca="1" si="3"/>
        <v>41.670013702216451</v>
      </c>
      <c r="C38" s="47">
        <f t="shared" si="7"/>
        <v>0.28660000000000002</v>
      </c>
      <c r="D38" s="85">
        <f t="shared" si="8"/>
        <v>0.1036</v>
      </c>
      <c r="Q38">
        <v>22</v>
      </c>
      <c r="R38" s="71">
        <v>38.660978017235792</v>
      </c>
      <c r="S38" s="44">
        <v>37.927728741610629</v>
      </c>
      <c r="T38" s="44">
        <v>42.045064363222707</v>
      </c>
      <c r="U38" s="44">
        <v>55.153535128377918</v>
      </c>
      <c r="V38" s="44">
        <v>65.106862327633223</v>
      </c>
      <c r="W38" s="72">
        <v>85.511029088761092</v>
      </c>
    </row>
    <row r="39" spans="1:23" x14ac:dyDescent="0.25">
      <c r="A39" s="75">
        <v>29</v>
      </c>
      <c r="B39" s="46">
        <f t="shared" ca="1" si="3"/>
        <v>41.133040240220033</v>
      </c>
      <c r="C39" s="47">
        <f t="shared" si="7"/>
        <v>0.28660000000000002</v>
      </c>
      <c r="D39" s="85">
        <f t="shared" si="8"/>
        <v>0.1036</v>
      </c>
      <c r="Q39">
        <v>23</v>
      </c>
      <c r="R39" s="71">
        <v>39.304607266068778</v>
      </c>
      <c r="S39" s="44">
        <v>42.641314533969059</v>
      </c>
      <c r="T39" s="44">
        <v>45.010991634194539</v>
      </c>
      <c r="U39" s="44">
        <v>48.742608300127536</v>
      </c>
      <c r="V39" s="44">
        <v>52.859855327956396</v>
      </c>
      <c r="W39" s="72">
        <v>56.091733283561204</v>
      </c>
    </row>
    <row r="40" spans="1:23" x14ac:dyDescent="0.25">
      <c r="A40" s="75">
        <v>30</v>
      </c>
      <c r="B40" s="46">
        <f t="shared" ca="1" si="3"/>
        <v>42.133759692391259</v>
      </c>
      <c r="C40" s="47">
        <f t="shared" si="7"/>
        <v>0.28660000000000002</v>
      </c>
      <c r="D40" s="85">
        <f t="shared" si="8"/>
        <v>0.1036</v>
      </c>
      <c r="Q40">
        <v>24</v>
      </c>
      <c r="R40" s="71">
        <v>40.5385947190114</v>
      </c>
      <c r="S40" s="44">
        <v>44.746949147520702</v>
      </c>
      <c r="T40" s="44">
        <v>50.33455419407619</v>
      </c>
      <c r="U40" s="44">
        <v>66.578164503339792</v>
      </c>
      <c r="V40" s="44">
        <v>78.625425040031729</v>
      </c>
      <c r="W40" s="72">
        <v>78.919827044692582</v>
      </c>
    </row>
    <row r="41" spans="1:23" x14ac:dyDescent="0.25">
      <c r="A41" s="75">
        <v>31</v>
      </c>
      <c r="B41" s="46">
        <f t="shared" ca="1" si="3"/>
        <v>44.274764490046351</v>
      </c>
      <c r="C41" s="47">
        <f t="shared" si="7"/>
        <v>0.28660000000000002</v>
      </c>
      <c r="D41" s="85">
        <f t="shared" si="8"/>
        <v>0.1036</v>
      </c>
      <c r="Q41">
        <v>25</v>
      </c>
      <c r="R41" s="71">
        <v>39.844275651911097</v>
      </c>
      <c r="S41" s="44">
        <v>41.533289595087361</v>
      </c>
      <c r="T41" s="44">
        <v>41.251501936421356</v>
      </c>
      <c r="U41" s="44">
        <v>39.45388407360695</v>
      </c>
      <c r="V41" s="44">
        <v>40.478760600133249</v>
      </c>
      <c r="W41" s="72">
        <v>60.377866817648481</v>
      </c>
    </row>
    <row r="42" spans="1:23" x14ac:dyDescent="0.25">
      <c r="A42" s="75">
        <v>32</v>
      </c>
      <c r="B42" s="46">
        <f t="shared" ca="1" si="3"/>
        <v>43.694256983004053</v>
      </c>
      <c r="C42" s="47">
        <f t="shared" si="7"/>
        <v>0.28660000000000002</v>
      </c>
      <c r="D42" s="85">
        <f t="shared" si="8"/>
        <v>0.1036</v>
      </c>
      <c r="Q42">
        <v>26</v>
      </c>
      <c r="R42" s="71">
        <v>40.796432906039257</v>
      </c>
      <c r="S42" s="44">
        <v>38.453226638733526</v>
      </c>
      <c r="T42" s="44">
        <v>41.195088298536987</v>
      </c>
      <c r="U42" s="44">
        <v>47.995398196533678</v>
      </c>
      <c r="V42" s="44">
        <v>48.94903932882815</v>
      </c>
      <c r="W42" s="72">
        <v>51.651208516242207</v>
      </c>
    </row>
    <row r="43" spans="1:23" x14ac:dyDescent="0.25">
      <c r="A43" s="75">
        <v>33</v>
      </c>
      <c r="B43" s="46">
        <f t="shared" ca="1" si="3"/>
        <v>45.447456605321655</v>
      </c>
      <c r="C43" s="47">
        <f t="shared" si="7"/>
        <v>0.28660000000000002</v>
      </c>
      <c r="D43" s="85">
        <f t="shared" si="8"/>
        <v>0.1036</v>
      </c>
      <c r="Q43">
        <v>27</v>
      </c>
      <c r="R43" s="71">
        <v>40.121742341917425</v>
      </c>
      <c r="S43" s="44">
        <v>41.292331915371939</v>
      </c>
      <c r="T43" s="44">
        <v>43.133336194017161</v>
      </c>
      <c r="U43" s="44">
        <v>47.275734566631854</v>
      </c>
      <c r="V43" s="44">
        <v>54.856695910444124</v>
      </c>
      <c r="W43" s="72">
        <v>62.912177835521312</v>
      </c>
    </row>
    <row r="44" spans="1:23" x14ac:dyDescent="0.25">
      <c r="A44" s="75">
        <v>34</v>
      </c>
      <c r="B44" s="46">
        <f t="shared" ca="1" si="3"/>
        <v>46.442949435814747</v>
      </c>
      <c r="C44" s="47">
        <f t="shared" si="7"/>
        <v>0.28660000000000002</v>
      </c>
      <c r="D44" s="85">
        <f t="shared" si="8"/>
        <v>0.1036</v>
      </c>
      <c r="Q44">
        <v>28</v>
      </c>
      <c r="R44" s="71">
        <v>39.624175835892245</v>
      </c>
      <c r="S44" s="44">
        <v>43.255818327164832</v>
      </c>
      <c r="T44" s="44">
        <v>48.750184799374161</v>
      </c>
      <c r="U44" s="44">
        <v>47.91266078429873</v>
      </c>
      <c r="V44" s="44">
        <v>58.81972747198666</v>
      </c>
      <c r="W44" s="72">
        <v>64.815241635875168</v>
      </c>
    </row>
    <row r="45" spans="1:23" x14ac:dyDescent="0.25">
      <c r="A45" s="75">
        <v>35</v>
      </c>
      <c r="B45" s="46">
        <f t="shared" ca="1" si="3"/>
        <v>46.547733154641655</v>
      </c>
      <c r="C45" s="47">
        <f t="shared" si="7"/>
        <v>0.28660000000000002</v>
      </c>
      <c r="D45" s="85">
        <f t="shared" si="8"/>
        <v>0.1036</v>
      </c>
      <c r="Q45">
        <v>29</v>
      </c>
      <c r="R45" s="71">
        <v>41.479331962941728</v>
      </c>
      <c r="S45" s="44">
        <v>44.292014554513109</v>
      </c>
      <c r="T45" s="44">
        <v>49.071386731967515</v>
      </c>
      <c r="U45" s="44">
        <v>57.288571472047416</v>
      </c>
      <c r="V45" s="44">
        <v>56.621271132077752</v>
      </c>
      <c r="W45" s="72">
        <v>61.322673065482967</v>
      </c>
    </row>
    <row r="46" spans="1:23" x14ac:dyDescent="0.25">
      <c r="A46" s="75">
        <v>36</v>
      </c>
      <c r="B46" s="46">
        <f t="shared" ca="1" si="3"/>
        <v>48.380057406008838</v>
      </c>
      <c r="C46" s="47">
        <f>$H$13</f>
        <v>0.33200000000000002</v>
      </c>
      <c r="D46" s="85">
        <f>$I$13</f>
        <v>0.11260000000000001</v>
      </c>
      <c r="Q46">
        <v>30</v>
      </c>
      <c r="R46" s="71">
        <v>41.338101369657835</v>
      </c>
      <c r="S46" s="44">
        <v>44.440199098358853</v>
      </c>
      <c r="T46" s="44">
        <v>50.766250490285699</v>
      </c>
      <c r="U46" s="44">
        <v>58.221488248418169</v>
      </c>
      <c r="V46" s="44">
        <v>62.107120373989837</v>
      </c>
      <c r="W46" s="72">
        <v>67.187866142663154</v>
      </c>
    </row>
    <row r="47" spans="1:23" x14ac:dyDescent="0.25">
      <c r="A47" s="75">
        <v>37</v>
      </c>
      <c r="B47" s="46">
        <f t="shared" ca="1" si="3"/>
        <v>47.765452629053236</v>
      </c>
      <c r="C47" s="47">
        <f t="shared" ref="C47:C57" si="9">$H$13</f>
        <v>0.33200000000000002</v>
      </c>
      <c r="D47" s="85">
        <f t="shared" ref="D47:D57" si="10">$I$13</f>
        <v>0.11260000000000001</v>
      </c>
      <c r="Q47">
        <v>31</v>
      </c>
      <c r="R47" s="71">
        <v>40.156912543391741</v>
      </c>
      <c r="S47" s="44">
        <v>41.337861385138936</v>
      </c>
      <c r="T47" s="44">
        <v>45.42611692453842</v>
      </c>
      <c r="U47" s="44">
        <v>52.531320753556479</v>
      </c>
      <c r="V47" s="44">
        <v>51.835360149348801</v>
      </c>
      <c r="W47" s="72">
        <v>58.10312164220877</v>
      </c>
    </row>
    <row r="48" spans="1:23" x14ac:dyDescent="0.25">
      <c r="A48" s="75">
        <v>38</v>
      </c>
      <c r="B48" s="46">
        <f t="shared" ca="1" si="3"/>
        <v>46.796497031730411</v>
      </c>
      <c r="C48" s="47">
        <f t="shared" si="9"/>
        <v>0.33200000000000002</v>
      </c>
      <c r="D48" s="85">
        <f t="shared" si="10"/>
        <v>0.11260000000000001</v>
      </c>
      <c r="Q48">
        <v>32</v>
      </c>
      <c r="R48" s="71">
        <v>38.564240402330334</v>
      </c>
      <c r="S48" s="44">
        <v>44.632939695588668</v>
      </c>
      <c r="T48" s="44">
        <v>53.371044361994677</v>
      </c>
      <c r="U48" s="44">
        <v>59.950324144662254</v>
      </c>
      <c r="V48" s="44">
        <v>67.00053826469744</v>
      </c>
      <c r="W48" s="72">
        <v>82.568309438461824</v>
      </c>
    </row>
    <row r="49" spans="1:23" x14ac:dyDescent="0.25">
      <c r="A49" s="75">
        <v>39</v>
      </c>
      <c r="B49" s="46">
        <f t="shared" ca="1" si="3"/>
        <v>48.112583626578754</v>
      </c>
      <c r="C49" s="47">
        <f t="shared" si="9"/>
        <v>0.33200000000000002</v>
      </c>
      <c r="D49" s="85">
        <f t="shared" si="10"/>
        <v>0.11260000000000001</v>
      </c>
      <c r="Q49">
        <v>33</v>
      </c>
      <c r="R49" s="71">
        <v>39.272209409207683</v>
      </c>
      <c r="S49" s="44">
        <v>40.095880838248242</v>
      </c>
      <c r="T49" s="44">
        <v>41.891505428564599</v>
      </c>
      <c r="U49" s="44">
        <v>44.009082571169891</v>
      </c>
      <c r="V49" s="44">
        <v>42.855638304793963</v>
      </c>
      <c r="W49" s="72">
        <v>50.47483139532708</v>
      </c>
    </row>
    <row r="50" spans="1:23" x14ac:dyDescent="0.25">
      <c r="A50" s="75">
        <v>40</v>
      </c>
      <c r="B50" s="46">
        <f t="shared" ca="1" si="3"/>
        <v>49.554943775904526</v>
      </c>
      <c r="C50" s="47">
        <f t="shared" si="9"/>
        <v>0.33200000000000002</v>
      </c>
      <c r="D50" s="85">
        <f t="shared" si="10"/>
        <v>0.11260000000000001</v>
      </c>
      <c r="Q50">
        <v>34</v>
      </c>
      <c r="R50" s="71">
        <v>39.553619709139291</v>
      </c>
      <c r="S50" s="44">
        <v>37.76736400866865</v>
      </c>
      <c r="T50" s="44">
        <v>41.141999940492475</v>
      </c>
      <c r="U50" s="44">
        <v>50.202279549762132</v>
      </c>
      <c r="V50" s="44">
        <v>50.175991057342976</v>
      </c>
      <c r="W50" s="72">
        <v>55.388382740185136</v>
      </c>
    </row>
    <row r="51" spans="1:23" x14ac:dyDescent="0.25">
      <c r="A51" s="75">
        <v>41</v>
      </c>
      <c r="B51" s="46">
        <f t="shared" ca="1" si="3"/>
        <v>49.642988217791469</v>
      </c>
      <c r="C51" s="47">
        <f t="shared" si="9"/>
        <v>0.33200000000000002</v>
      </c>
      <c r="D51" s="85">
        <f t="shared" si="10"/>
        <v>0.11260000000000001</v>
      </c>
      <c r="Q51">
        <v>35</v>
      </c>
      <c r="R51" s="71">
        <v>40.210825597185305</v>
      </c>
      <c r="S51" s="44">
        <v>46.504710782753349</v>
      </c>
      <c r="T51" s="44">
        <v>54.342540037540196</v>
      </c>
      <c r="U51" s="44">
        <v>56.634370333193836</v>
      </c>
      <c r="V51" s="44">
        <v>64.584601974959156</v>
      </c>
      <c r="W51" s="72">
        <v>61.624594088593611</v>
      </c>
    </row>
    <row r="52" spans="1:23" x14ac:dyDescent="0.25">
      <c r="A52" s="75">
        <v>42</v>
      </c>
      <c r="B52" s="46">
        <f t="shared" ca="1" si="3"/>
        <v>49.275910457087434</v>
      </c>
      <c r="C52" s="47">
        <f t="shared" si="9"/>
        <v>0.33200000000000002</v>
      </c>
      <c r="D52" s="85">
        <f t="shared" si="10"/>
        <v>0.11260000000000001</v>
      </c>
      <c r="Q52">
        <v>36</v>
      </c>
      <c r="R52" s="71">
        <v>38.992125901167142</v>
      </c>
      <c r="S52" s="44">
        <v>41.206060332443215</v>
      </c>
      <c r="T52" s="44">
        <v>46.357629267469783</v>
      </c>
      <c r="U52" s="44">
        <v>54.869850964043039</v>
      </c>
      <c r="V52" s="44">
        <v>59.183288991868309</v>
      </c>
      <c r="W52" s="72">
        <v>55.533904535561533</v>
      </c>
    </row>
    <row r="53" spans="1:23" x14ac:dyDescent="0.25">
      <c r="A53" s="75">
        <v>43</v>
      </c>
      <c r="B53" s="46">
        <f t="shared" ca="1" si="3"/>
        <v>49.735024138871971</v>
      </c>
      <c r="C53" s="47">
        <f t="shared" si="9"/>
        <v>0.33200000000000002</v>
      </c>
      <c r="D53" s="85">
        <f t="shared" si="10"/>
        <v>0.11260000000000001</v>
      </c>
      <c r="Q53">
        <v>37</v>
      </c>
      <c r="R53" s="71">
        <v>39.867817716556793</v>
      </c>
      <c r="S53" s="44">
        <v>45.102333427940721</v>
      </c>
      <c r="T53" s="44">
        <v>42.59573066622518</v>
      </c>
      <c r="U53" s="44">
        <v>50.272140958830597</v>
      </c>
      <c r="V53" s="44">
        <v>59.862274310717197</v>
      </c>
      <c r="W53" s="72">
        <v>60.160318823229666</v>
      </c>
    </row>
    <row r="54" spans="1:23" x14ac:dyDescent="0.25">
      <c r="A54" s="75">
        <v>44</v>
      </c>
      <c r="B54" s="46">
        <f t="shared" ca="1" si="3"/>
        <v>50.18168653364927</v>
      </c>
      <c r="C54" s="47">
        <f t="shared" si="9"/>
        <v>0.33200000000000002</v>
      </c>
      <c r="D54" s="85">
        <f t="shared" si="10"/>
        <v>0.11260000000000001</v>
      </c>
      <c r="Q54">
        <v>38</v>
      </c>
      <c r="R54" s="71">
        <v>39.865260315562878</v>
      </c>
      <c r="S54" s="44">
        <v>42.497766979931036</v>
      </c>
      <c r="T54" s="44">
        <v>51.191674239329728</v>
      </c>
      <c r="U54" s="44">
        <v>50.22784652566024</v>
      </c>
      <c r="V54" s="44">
        <v>54.06276186768104</v>
      </c>
      <c r="W54" s="72">
        <v>57.839799059330957</v>
      </c>
    </row>
    <row r="55" spans="1:23" x14ac:dyDescent="0.25">
      <c r="A55" s="75">
        <v>45</v>
      </c>
      <c r="B55" s="46">
        <f t="shared" ca="1" si="3"/>
        <v>50.278528296586082</v>
      </c>
      <c r="C55" s="47">
        <f t="shared" si="9"/>
        <v>0.33200000000000002</v>
      </c>
      <c r="D55" s="85">
        <f t="shared" si="10"/>
        <v>0.11260000000000001</v>
      </c>
      <c r="Q55">
        <v>39</v>
      </c>
      <c r="R55" s="71">
        <v>40.041438416933374</v>
      </c>
      <c r="S55" s="44">
        <v>43.822476582224745</v>
      </c>
      <c r="T55" s="44">
        <v>41.032332084347395</v>
      </c>
      <c r="U55" s="44">
        <v>48.177301071706353</v>
      </c>
      <c r="V55" s="44">
        <v>55.618921983987242</v>
      </c>
      <c r="W55" s="72">
        <v>57.275845839989003</v>
      </c>
    </row>
    <row r="56" spans="1:23" x14ac:dyDescent="0.25">
      <c r="A56" s="75">
        <v>46</v>
      </c>
      <c r="B56" s="46">
        <f t="shared" ca="1" si="3"/>
        <v>50.452023069025557</v>
      </c>
      <c r="C56" s="47">
        <f t="shared" si="9"/>
        <v>0.33200000000000002</v>
      </c>
      <c r="D56" s="85">
        <f t="shared" si="10"/>
        <v>0.11260000000000001</v>
      </c>
      <c r="Q56">
        <v>40</v>
      </c>
      <c r="R56" s="71">
        <v>40.570571152230691</v>
      </c>
      <c r="S56" s="44">
        <v>41.364098530735106</v>
      </c>
      <c r="T56" s="44">
        <v>38.174227292777154</v>
      </c>
      <c r="U56" s="44">
        <v>43.354475983976819</v>
      </c>
      <c r="V56" s="44">
        <v>51.533136187365663</v>
      </c>
      <c r="W56" s="72">
        <v>64.962313828934597</v>
      </c>
    </row>
    <row r="57" spans="1:23" x14ac:dyDescent="0.25">
      <c r="A57" s="75">
        <v>47</v>
      </c>
      <c r="B57" s="46">
        <f t="shared" ca="1" si="3"/>
        <v>49.524153222304051</v>
      </c>
      <c r="C57" s="47">
        <f t="shared" si="9"/>
        <v>0.33200000000000002</v>
      </c>
      <c r="D57" s="85">
        <f t="shared" si="10"/>
        <v>0.11260000000000001</v>
      </c>
      <c r="Q57">
        <v>41</v>
      </c>
      <c r="R57" s="71">
        <v>37.894641044929074</v>
      </c>
      <c r="S57" s="44">
        <v>35.1774391029521</v>
      </c>
      <c r="T57" s="44">
        <v>42.786674566561373</v>
      </c>
      <c r="U57" s="44">
        <v>44.162297276136762</v>
      </c>
      <c r="V57" s="44">
        <v>59.479342442371035</v>
      </c>
      <c r="W57" s="72">
        <v>61.662660819763353</v>
      </c>
    </row>
    <row r="58" spans="1:23" x14ac:dyDescent="0.25">
      <c r="A58" s="75">
        <v>48</v>
      </c>
      <c r="B58" s="46">
        <f t="shared" ca="1" si="3"/>
        <v>49.156949129194935</v>
      </c>
      <c r="C58" s="47">
        <f>$H$14</f>
        <v>0.312</v>
      </c>
      <c r="D58" s="85">
        <f>$I$14</f>
        <v>0.1255</v>
      </c>
      <c r="Q58">
        <v>42</v>
      </c>
      <c r="R58" s="71">
        <v>38.065163951570277</v>
      </c>
      <c r="S58" s="44">
        <v>41.149702836560394</v>
      </c>
      <c r="T58" s="44">
        <v>45.482187224667314</v>
      </c>
      <c r="U58" s="44">
        <v>45.980215453977422</v>
      </c>
      <c r="V58" s="44">
        <v>55.039224318041995</v>
      </c>
      <c r="W58" s="72">
        <v>60.645279246603778</v>
      </c>
    </row>
    <row r="59" spans="1:23" x14ac:dyDescent="0.25">
      <c r="A59" s="75">
        <v>49</v>
      </c>
      <c r="B59" s="46">
        <f t="shared" ca="1" si="3"/>
        <v>49.917499179422379</v>
      </c>
      <c r="C59" s="47">
        <f t="shared" ref="C59:C69" si="11">$H$14</f>
        <v>0.312</v>
      </c>
      <c r="D59" s="85">
        <f t="shared" ref="D59:D69" si="12">$I$14</f>
        <v>0.1255</v>
      </c>
      <c r="Q59">
        <v>43</v>
      </c>
      <c r="R59" s="71">
        <v>39.258232915403262</v>
      </c>
      <c r="S59" s="44">
        <v>39.562345634650853</v>
      </c>
      <c r="T59" s="44">
        <v>37.989542301065669</v>
      </c>
      <c r="U59" s="44">
        <v>39.854172202487732</v>
      </c>
      <c r="V59" s="44">
        <v>43.292442964633914</v>
      </c>
      <c r="W59" s="72">
        <v>51.114941612430059</v>
      </c>
    </row>
    <row r="60" spans="1:23" x14ac:dyDescent="0.25">
      <c r="A60" s="75">
        <v>50</v>
      </c>
      <c r="B60" s="46">
        <f t="shared" ca="1" si="3"/>
        <v>50.49491741316978</v>
      </c>
      <c r="C60" s="47">
        <f t="shared" si="11"/>
        <v>0.312</v>
      </c>
      <c r="D60" s="85">
        <f t="shared" si="12"/>
        <v>0.1255</v>
      </c>
      <c r="Q60">
        <v>44</v>
      </c>
      <c r="R60" s="71">
        <v>38.832397352957642</v>
      </c>
      <c r="S60" s="44">
        <v>41.383439560693127</v>
      </c>
      <c r="T60" s="44">
        <v>44.153810613966392</v>
      </c>
      <c r="U60" s="44">
        <v>51.444465426389868</v>
      </c>
      <c r="V60" s="44">
        <v>57.05544068595389</v>
      </c>
      <c r="W60" s="72">
        <v>66.043405604218194</v>
      </c>
    </row>
    <row r="61" spans="1:23" x14ac:dyDescent="0.25">
      <c r="A61" s="75">
        <v>51</v>
      </c>
      <c r="B61" s="46">
        <f t="shared" ca="1" si="3"/>
        <v>50.506389144670145</v>
      </c>
      <c r="C61" s="47">
        <f t="shared" si="11"/>
        <v>0.312</v>
      </c>
      <c r="D61" s="85">
        <f t="shared" si="12"/>
        <v>0.1255</v>
      </c>
      <c r="Q61">
        <v>45</v>
      </c>
      <c r="R61" s="71">
        <v>40.292823760092574</v>
      </c>
      <c r="S61" s="44">
        <v>46.851935141749557</v>
      </c>
      <c r="T61" s="44">
        <v>61.399872188884885</v>
      </c>
      <c r="U61" s="44">
        <v>72.247773464636722</v>
      </c>
      <c r="V61" s="44">
        <v>87.056694770384013</v>
      </c>
      <c r="W61" s="72">
        <v>95.620341775745416</v>
      </c>
    </row>
    <row r="62" spans="1:23" x14ac:dyDescent="0.25">
      <c r="A62" s="75">
        <v>52</v>
      </c>
      <c r="B62" s="46">
        <f t="shared" ca="1" si="3"/>
        <v>49.907244522290931</v>
      </c>
      <c r="C62" s="47">
        <f t="shared" si="11"/>
        <v>0.312</v>
      </c>
      <c r="D62" s="85">
        <f t="shared" si="12"/>
        <v>0.1255</v>
      </c>
      <c r="Q62">
        <v>46</v>
      </c>
      <c r="R62" s="71">
        <v>38.808115543160142</v>
      </c>
      <c r="S62" s="44">
        <v>37.292499843659819</v>
      </c>
      <c r="T62" s="44">
        <v>40.819657920620671</v>
      </c>
      <c r="U62" s="44">
        <v>46.543297060043287</v>
      </c>
      <c r="V62" s="44">
        <v>57.896020087765315</v>
      </c>
      <c r="W62" s="72">
        <v>74.347312870333639</v>
      </c>
    </row>
    <row r="63" spans="1:23" x14ac:dyDescent="0.25">
      <c r="A63" s="75">
        <v>53</v>
      </c>
      <c r="B63" s="46">
        <f t="shared" ca="1" si="3"/>
        <v>50.433280497142434</v>
      </c>
      <c r="C63" s="47">
        <f t="shared" si="11"/>
        <v>0.312</v>
      </c>
      <c r="D63" s="85">
        <f t="shared" si="12"/>
        <v>0.1255</v>
      </c>
      <c r="Q63">
        <v>47</v>
      </c>
      <c r="R63" s="71">
        <v>40.428433360054086</v>
      </c>
      <c r="S63" s="44">
        <v>35.952797454225241</v>
      </c>
      <c r="T63" s="44">
        <v>42.353271019180305</v>
      </c>
      <c r="U63" s="44">
        <v>42.394380798095362</v>
      </c>
      <c r="V63" s="44">
        <v>45.957291564010667</v>
      </c>
      <c r="W63" s="72">
        <v>50.635150574944745</v>
      </c>
    </row>
    <row r="64" spans="1:23" x14ac:dyDescent="0.25">
      <c r="A64" s="75">
        <v>54</v>
      </c>
      <c r="B64" s="46">
        <f t="shared" ca="1" si="3"/>
        <v>53.211705154317023</v>
      </c>
      <c r="C64" s="47">
        <f t="shared" si="11"/>
        <v>0.312</v>
      </c>
      <c r="D64" s="85">
        <f t="shared" si="12"/>
        <v>0.1255</v>
      </c>
      <c r="Q64">
        <v>48</v>
      </c>
      <c r="R64" s="71">
        <v>39.438961120387695</v>
      </c>
      <c r="S64" s="44">
        <v>43.571997072904615</v>
      </c>
      <c r="T64" s="44">
        <v>50.259787092590436</v>
      </c>
      <c r="U64" s="44">
        <v>54.758429964037205</v>
      </c>
      <c r="V64" s="44">
        <v>60.733800795195336</v>
      </c>
      <c r="W64" s="72">
        <v>55.952924213567186</v>
      </c>
    </row>
    <row r="65" spans="1:23" x14ac:dyDescent="0.25">
      <c r="A65" s="75">
        <v>55</v>
      </c>
      <c r="B65" s="46">
        <f t="shared" ca="1" si="3"/>
        <v>54.626026441066728</v>
      </c>
      <c r="C65" s="47">
        <f t="shared" si="11"/>
        <v>0.312</v>
      </c>
      <c r="D65" s="85">
        <f t="shared" si="12"/>
        <v>0.1255</v>
      </c>
      <c r="Q65">
        <v>49</v>
      </c>
      <c r="R65" s="71">
        <v>38.228159608279157</v>
      </c>
      <c r="S65" s="44">
        <v>37.622367357449811</v>
      </c>
      <c r="T65" s="44">
        <v>37.051878458654514</v>
      </c>
      <c r="U65" s="44">
        <v>36.789933495159097</v>
      </c>
      <c r="V65" s="44">
        <v>43.130679390843525</v>
      </c>
      <c r="W65" s="72">
        <v>41.147414628347804</v>
      </c>
    </row>
    <row r="66" spans="1:23" x14ac:dyDescent="0.25">
      <c r="A66" s="75">
        <v>56</v>
      </c>
      <c r="B66" s="46">
        <f t="shared" ca="1" si="3"/>
        <v>54.606683784190899</v>
      </c>
      <c r="C66" s="47">
        <f t="shared" si="11"/>
        <v>0.312</v>
      </c>
      <c r="D66" s="85">
        <f t="shared" si="12"/>
        <v>0.1255</v>
      </c>
      <c r="Q66">
        <v>50</v>
      </c>
      <c r="R66" s="71">
        <v>40.69041944036514</v>
      </c>
      <c r="S66" s="44">
        <v>42.429795058309672</v>
      </c>
      <c r="T66" s="44">
        <v>52.574852326743709</v>
      </c>
      <c r="U66" s="44">
        <v>61.722058364617084</v>
      </c>
      <c r="V66" s="44">
        <v>77.944226939235222</v>
      </c>
      <c r="W66" s="72">
        <v>100.10017547216104</v>
      </c>
    </row>
    <row r="67" spans="1:23" x14ac:dyDescent="0.25">
      <c r="A67" s="75">
        <v>57</v>
      </c>
      <c r="B67" s="46">
        <f t="shared" ca="1" si="3"/>
        <v>53.769136418625898</v>
      </c>
      <c r="C67" s="47">
        <f t="shared" si="11"/>
        <v>0.312</v>
      </c>
      <c r="D67" s="85">
        <f t="shared" si="12"/>
        <v>0.1255</v>
      </c>
      <c r="Q67">
        <v>51</v>
      </c>
      <c r="R67" s="71">
        <v>39.093888143874807</v>
      </c>
      <c r="S67" s="44">
        <v>42.491563789934702</v>
      </c>
      <c r="T67" s="44">
        <v>44.915857218834802</v>
      </c>
      <c r="U67" s="44">
        <v>50.749698262426762</v>
      </c>
      <c r="V67" s="44">
        <v>58.343430842559876</v>
      </c>
      <c r="W67" s="72">
        <v>65.626641093476621</v>
      </c>
    </row>
    <row r="68" spans="1:23" x14ac:dyDescent="0.25">
      <c r="A68" s="75">
        <v>58</v>
      </c>
      <c r="B68" s="46">
        <f t="shared" ca="1" si="3"/>
        <v>53.576020631876865</v>
      </c>
      <c r="C68" s="47">
        <f t="shared" si="11"/>
        <v>0.312</v>
      </c>
      <c r="D68" s="85">
        <f t="shared" si="12"/>
        <v>0.1255</v>
      </c>
      <c r="Q68">
        <v>52</v>
      </c>
      <c r="R68" s="71">
        <v>36.483583180346841</v>
      </c>
      <c r="S68" s="44">
        <v>40.638661536718502</v>
      </c>
      <c r="T68" s="44">
        <v>44.625757492198019</v>
      </c>
      <c r="U68" s="44">
        <v>50.918741954668036</v>
      </c>
      <c r="V68" s="44">
        <v>61.712778628654348</v>
      </c>
      <c r="W68" s="72">
        <v>65.534292449007282</v>
      </c>
    </row>
    <row r="69" spans="1:23" x14ac:dyDescent="0.25">
      <c r="A69" s="75">
        <v>59</v>
      </c>
      <c r="B69" s="46">
        <f t="shared" ca="1" si="3"/>
        <v>54.42360730332274</v>
      </c>
      <c r="C69" s="47">
        <f t="shared" si="11"/>
        <v>0.312</v>
      </c>
      <c r="D69" s="85">
        <f t="shared" si="12"/>
        <v>0.1255</v>
      </c>
      <c r="Q69">
        <v>53</v>
      </c>
      <c r="R69" s="71">
        <v>40.253505698776678</v>
      </c>
      <c r="S69" s="44">
        <v>37.917633917088885</v>
      </c>
      <c r="T69" s="44">
        <v>40.802244022602629</v>
      </c>
      <c r="U69" s="44">
        <v>38.664246709109243</v>
      </c>
      <c r="V69" s="44">
        <v>47.315687638081918</v>
      </c>
      <c r="W69" s="72">
        <v>54.56974920064588</v>
      </c>
    </row>
    <row r="70" spans="1:23" x14ac:dyDescent="0.25">
      <c r="A70" s="75">
        <v>60</v>
      </c>
      <c r="B70" s="46">
        <f t="shared" ca="1" si="3"/>
        <v>52.667738763754755</v>
      </c>
      <c r="C70" s="75"/>
      <c r="D70" s="75"/>
      <c r="Q70">
        <v>54</v>
      </c>
      <c r="R70" s="71">
        <v>40.628043230936377</v>
      </c>
      <c r="S70" s="44">
        <v>48.265341606796177</v>
      </c>
      <c r="T70" s="44">
        <v>51.442902212871566</v>
      </c>
      <c r="U70" s="44">
        <v>47.479836401405407</v>
      </c>
      <c r="V70" s="44">
        <v>53.612534160253446</v>
      </c>
      <c r="W70" s="72">
        <v>62.650005086539409</v>
      </c>
    </row>
    <row r="71" spans="1:23" x14ac:dyDescent="0.25">
      <c r="Q71">
        <v>55</v>
      </c>
      <c r="R71" s="71">
        <v>38.897007790244253</v>
      </c>
      <c r="S71" s="44">
        <v>37.715360396875695</v>
      </c>
      <c r="T71" s="44">
        <v>38.389400043650852</v>
      </c>
      <c r="U71" s="44">
        <v>40.83841537092853</v>
      </c>
      <c r="V71" s="44">
        <v>45.934744855483586</v>
      </c>
      <c r="W71" s="72">
        <v>49.4370171901652</v>
      </c>
    </row>
    <row r="72" spans="1:23" x14ac:dyDescent="0.25">
      <c r="Q72">
        <v>56</v>
      </c>
      <c r="R72" s="71">
        <v>39.348215232263158</v>
      </c>
      <c r="S72" s="44">
        <v>43.891929951645061</v>
      </c>
      <c r="T72" s="44">
        <v>50.068960659818025</v>
      </c>
      <c r="U72" s="44">
        <v>52.662845200699593</v>
      </c>
      <c r="V72" s="44">
        <v>55.234526301679999</v>
      </c>
      <c r="W72" s="72">
        <v>64.493682332003246</v>
      </c>
    </row>
    <row r="73" spans="1:23" x14ac:dyDescent="0.25">
      <c r="Q73">
        <v>57</v>
      </c>
      <c r="R73" s="71">
        <v>38.798203720702105</v>
      </c>
      <c r="S73" s="44">
        <v>44.555684455630121</v>
      </c>
      <c r="T73" s="44">
        <v>46.628596158817054</v>
      </c>
      <c r="U73" s="44">
        <v>49.363078506395794</v>
      </c>
      <c r="V73" s="44">
        <v>50.635449250047166</v>
      </c>
      <c r="W73" s="72">
        <v>67.101306890372996</v>
      </c>
    </row>
    <row r="74" spans="1:23" x14ac:dyDescent="0.25">
      <c r="Q74">
        <v>58</v>
      </c>
      <c r="R74" s="71">
        <v>38.544895050271137</v>
      </c>
      <c r="S74" s="44">
        <v>38.914945535037702</v>
      </c>
      <c r="T74" s="44">
        <v>42.290840195332656</v>
      </c>
      <c r="U74" s="44">
        <v>51.81963984534832</v>
      </c>
      <c r="V74" s="44">
        <v>47.593590392275892</v>
      </c>
      <c r="W74" s="72">
        <v>60.502647574463104</v>
      </c>
    </row>
    <row r="75" spans="1:23" x14ac:dyDescent="0.25">
      <c r="Q75">
        <v>59</v>
      </c>
      <c r="R75" s="71">
        <v>37.758079246428835</v>
      </c>
      <c r="S75" s="44">
        <v>39.034639964213312</v>
      </c>
      <c r="T75" s="44">
        <v>44.290955494035209</v>
      </c>
      <c r="U75" s="44">
        <v>50.755270217235719</v>
      </c>
      <c r="V75" s="44">
        <v>53.870824471862782</v>
      </c>
      <c r="W75" s="72">
        <v>62.076092829535639</v>
      </c>
    </row>
    <row r="76" spans="1:23" x14ac:dyDescent="0.25">
      <c r="Q76">
        <v>60</v>
      </c>
      <c r="R76" s="71">
        <v>38.3616064085289</v>
      </c>
      <c r="S76" s="44">
        <v>47.462299583517407</v>
      </c>
      <c r="T76" s="44">
        <v>54.303327490429709</v>
      </c>
      <c r="U76" s="44">
        <v>52.887364267548634</v>
      </c>
      <c r="V76" s="44">
        <v>52.764777005936637</v>
      </c>
      <c r="W76" s="72">
        <v>54.491082076090322</v>
      </c>
    </row>
    <row r="77" spans="1:23" x14ac:dyDescent="0.25">
      <c r="Q77">
        <v>61</v>
      </c>
      <c r="R77" s="71">
        <v>38.978409514664548</v>
      </c>
      <c r="S77" s="44">
        <v>34.430260014877582</v>
      </c>
      <c r="T77" s="44">
        <v>35.367363658657887</v>
      </c>
      <c r="U77" s="44">
        <v>39.621946332104876</v>
      </c>
      <c r="V77" s="44">
        <v>46.695236699457816</v>
      </c>
      <c r="W77" s="72">
        <v>54.651709359409722</v>
      </c>
    </row>
    <row r="78" spans="1:23" x14ac:dyDescent="0.25">
      <c r="Q78">
        <v>62</v>
      </c>
      <c r="R78" s="71">
        <v>38.520288215192423</v>
      </c>
      <c r="S78" s="44">
        <v>53.300532890006686</v>
      </c>
      <c r="T78" s="44">
        <v>61.522643887823392</v>
      </c>
      <c r="U78" s="44">
        <v>62.094805402535229</v>
      </c>
      <c r="V78" s="44">
        <v>72.00248204082142</v>
      </c>
      <c r="W78" s="72">
        <v>77.870013345231968</v>
      </c>
    </row>
    <row r="79" spans="1:23" x14ac:dyDescent="0.25">
      <c r="Q79">
        <v>63</v>
      </c>
      <c r="R79" s="71">
        <v>39.543837145633674</v>
      </c>
      <c r="S79" s="44">
        <v>38.606458619206713</v>
      </c>
      <c r="T79" s="44">
        <v>38.394596771197918</v>
      </c>
      <c r="U79" s="44">
        <v>37.546987424275294</v>
      </c>
      <c r="V79" s="44">
        <v>41.550420709494603</v>
      </c>
      <c r="W79" s="72">
        <v>47.945516584794348</v>
      </c>
    </row>
    <row r="80" spans="1:23" x14ac:dyDescent="0.25">
      <c r="Q80">
        <v>64</v>
      </c>
      <c r="R80" s="71">
        <v>37.882883379370753</v>
      </c>
      <c r="S80" s="44">
        <v>39.594318662030652</v>
      </c>
      <c r="T80" s="44">
        <v>42.594486506523765</v>
      </c>
      <c r="U80" s="44">
        <v>48.406709815424229</v>
      </c>
      <c r="V80" s="44">
        <v>53.295313474725141</v>
      </c>
      <c r="W80" s="72">
        <v>66.14984045883412</v>
      </c>
    </row>
    <row r="81" spans="17:23" x14ac:dyDescent="0.25">
      <c r="Q81">
        <v>65</v>
      </c>
      <c r="R81" s="71">
        <v>39.878594398938127</v>
      </c>
      <c r="S81" s="44">
        <v>44.20265254913609</v>
      </c>
      <c r="T81" s="44">
        <v>48.254166712279073</v>
      </c>
      <c r="U81" s="44">
        <v>50.148710243832831</v>
      </c>
      <c r="V81" s="44">
        <v>52.741036648312395</v>
      </c>
      <c r="W81" s="72">
        <v>49.685771204182608</v>
      </c>
    </row>
    <row r="82" spans="17:23" x14ac:dyDescent="0.25">
      <c r="Q82">
        <v>66</v>
      </c>
      <c r="R82" s="71">
        <v>37.631108157831044</v>
      </c>
      <c r="S82" s="44">
        <v>37.552886066808213</v>
      </c>
      <c r="T82" s="44">
        <v>43.446181380906516</v>
      </c>
      <c r="U82" s="44">
        <v>56.442402506885401</v>
      </c>
      <c r="V82" s="44">
        <v>59.555582201092392</v>
      </c>
      <c r="W82" s="72">
        <v>74.463722157883495</v>
      </c>
    </row>
    <row r="83" spans="17:23" x14ac:dyDescent="0.25">
      <c r="Q83">
        <v>67</v>
      </c>
      <c r="R83" s="71">
        <v>38.410307964960936</v>
      </c>
      <c r="S83" s="44">
        <v>42.723915542074302</v>
      </c>
      <c r="T83" s="44">
        <v>39.774140690380847</v>
      </c>
      <c r="U83" s="44">
        <v>48.147276768357649</v>
      </c>
      <c r="V83" s="44">
        <v>61.71235669382397</v>
      </c>
      <c r="W83" s="72">
        <v>69.162511182361783</v>
      </c>
    </row>
    <row r="84" spans="17:23" x14ac:dyDescent="0.25">
      <c r="Q84">
        <v>68</v>
      </c>
      <c r="R84" s="71">
        <v>39.493331693341943</v>
      </c>
      <c r="S84" s="44">
        <v>43.456050492593</v>
      </c>
      <c r="T84" s="44">
        <v>54.485273682647318</v>
      </c>
      <c r="U84" s="44">
        <v>66.719362506634852</v>
      </c>
      <c r="V84" s="44">
        <v>79.090580298567644</v>
      </c>
      <c r="W84" s="72">
        <v>99.238280895407087</v>
      </c>
    </row>
    <row r="85" spans="17:23" x14ac:dyDescent="0.25">
      <c r="Q85">
        <v>69</v>
      </c>
      <c r="R85" s="71">
        <v>40.670007953936803</v>
      </c>
      <c r="S85" s="44">
        <v>43.144394920158184</v>
      </c>
      <c r="T85" s="44">
        <v>42.614643633541746</v>
      </c>
      <c r="U85" s="44">
        <v>43.830513673194446</v>
      </c>
      <c r="V85" s="44">
        <v>47.50024484615323</v>
      </c>
      <c r="W85" s="72">
        <v>50.571965922732247</v>
      </c>
    </row>
    <row r="86" spans="17:23" x14ac:dyDescent="0.25">
      <c r="Q86">
        <v>70</v>
      </c>
      <c r="R86" s="71">
        <v>39.684863539194779</v>
      </c>
      <c r="S86" s="44">
        <v>36.815809065483435</v>
      </c>
      <c r="T86" s="44">
        <v>45.593986545135571</v>
      </c>
      <c r="U86" s="44">
        <v>52.766621986019338</v>
      </c>
      <c r="V86" s="44">
        <v>59.199819963302851</v>
      </c>
      <c r="W86" s="72">
        <v>68.531319117732423</v>
      </c>
    </row>
    <row r="87" spans="17:23" x14ac:dyDescent="0.25">
      <c r="Q87">
        <v>71</v>
      </c>
      <c r="R87" s="71">
        <v>37.450816647608242</v>
      </c>
      <c r="S87" s="44">
        <v>38.17014924730892</v>
      </c>
      <c r="T87" s="44">
        <v>35.74365534622028</v>
      </c>
      <c r="U87" s="44">
        <v>34.916783156287096</v>
      </c>
      <c r="V87" s="44">
        <v>42.297906022686504</v>
      </c>
      <c r="W87" s="72">
        <v>49.873266594441795</v>
      </c>
    </row>
    <row r="88" spans="17:23" x14ac:dyDescent="0.25">
      <c r="Q88">
        <v>72</v>
      </c>
      <c r="R88" s="71">
        <v>39.101198594429221</v>
      </c>
      <c r="S88" s="44">
        <v>40.436701294539887</v>
      </c>
      <c r="T88" s="44">
        <v>45.38855293721096</v>
      </c>
      <c r="U88" s="44">
        <v>51.444337362371087</v>
      </c>
      <c r="V88" s="44">
        <v>53.963731917598892</v>
      </c>
      <c r="W88" s="72">
        <v>53.440616810340991</v>
      </c>
    </row>
    <row r="89" spans="17:23" x14ac:dyDescent="0.25">
      <c r="Q89">
        <v>73</v>
      </c>
      <c r="R89" s="71">
        <v>39.802226260715585</v>
      </c>
      <c r="S89" s="44">
        <v>38.327242785417539</v>
      </c>
      <c r="T89" s="44">
        <v>39.050055258186077</v>
      </c>
      <c r="U89" s="44">
        <v>41.494564396148348</v>
      </c>
      <c r="V89" s="44">
        <v>45.296820191218686</v>
      </c>
      <c r="W89" s="72">
        <v>49.573408708372497</v>
      </c>
    </row>
    <row r="90" spans="17:23" x14ac:dyDescent="0.25">
      <c r="Q90">
        <v>74</v>
      </c>
      <c r="R90" s="71">
        <v>38.701993642190921</v>
      </c>
      <c r="S90" s="44">
        <v>40.642901302324802</v>
      </c>
      <c r="T90" s="44">
        <v>39.728661692679992</v>
      </c>
      <c r="U90" s="44">
        <v>39.053927112775028</v>
      </c>
      <c r="V90" s="44">
        <v>52.044958949862476</v>
      </c>
      <c r="W90" s="72">
        <v>56.737455550170644</v>
      </c>
    </row>
    <row r="91" spans="17:23" x14ac:dyDescent="0.25">
      <c r="Q91">
        <v>75</v>
      </c>
      <c r="R91" s="71">
        <v>39.288567637469562</v>
      </c>
      <c r="S91" s="44">
        <v>39.325069349912646</v>
      </c>
      <c r="T91" s="44">
        <v>51.229696633444185</v>
      </c>
      <c r="U91" s="44">
        <v>58.227960549277746</v>
      </c>
      <c r="V91" s="44">
        <v>64.421417365652175</v>
      </c>
      <c r="W91" s="72">
        <v>77.634538211074329</v>
      </c>
    </row>
    <row r="92" spans="17:23" x14ac:dyDescent="0.25">
      <c r="Q92">
        <v>76</v>
      </c>
      <c r="R92" s="71">
        <v>38.824987529865687</v>
      </c>
      <c r="S92" s="44">
        <v>38.670043391553754</v>
      </c>
      <c r="T92" s="44">
        <v>38.450054210677344</v>
      </c>
      <c r="U92" s="44">
        <v>39.813237095068558</v>
      </c>
      <c r="V92" s="44">
        <v>50.091539366919939</v>
      </c>
      <c r="W92" s="72">
        <v>58.042109749077021</v>
      </c>
    </row>
    <row r="93" spans="17:23" x14ac:dyDescent="0.25">
      <c r="Q93">
        <v>77</v>
      </c>
      <c r="R93" s="71">
        <v>40.926905155560355</v>
      </c>
      <c r="S93" s="44">
        <v>46.54331000064537</v>
      </c>
      <c r="T93" s="44">
        <v>54.928266806722043</v>
      </c>
      <c r="U93" s="44">
        <v>65.58600880559068</v>
      </c>
      <c r="V93" s="44">
        <v>71.78035251979145</v>
      </c>
      <c r="W93" s="72">
        <v>72.305533498522735</v>
      </c>
    </row>
    <row r="94" spans="17:23" x14ac:dyDescent="0.25">
      <c r="Q94">
        <v>78</v>
      </c>
      <c r="R94" s="71">
        <v>37.553425385223512</v>
      </c>
      <c r="S94" s="44">
        <v>46.922283845546964</v>
      </c>
      <c r="T94" s="44">
        <v>50.487757897028139</v>
      </c>
      <c r="U94" s="44">
        <v>56.127768755362091</v>
      </c>
      <c r="V94" s="44">
        <v>70.061368345985898</v>
      </c>
      <c r="W94" s="72">
        <v>108.0049477053776</v>
      </c>
    </row>
    <row r="95" spans="17:23" x14ac:dyDescent="0.25">
      <c r="Q95">
        <v>79</v>
      </c>
      <c r="R95" s="71">
        <v>37.663253759078565</v>
      </c>
      <c r="S95" s="44">
        <v>43.411692020838835</v>
      </c>
      <c r="T95" s="44">
        <v>52.098421685483828</v>
      </c>
      <c r="U95" s="44">
        <v>55.983798246528686</v>
      </c>
      <c r="V95" s="44">
        <v>53.019519046402543</v>
      </c>
      <c r="W95" s="72">
        <v>61.835727250265798</v>
      </c>
    </row>
    <row r="96" spans="17:23" x14ac:dyDescent="0.25">
      <c r="Q96">
        <v>80</v>
      </c>
      <c r="R96" s="71">
        <v>39.86544920671534</v>
      </c>
      <c r="S96" s="44">
        <v>42.666542954725116</v>
      </c>
      <c r="T96" s="44">
        <v>42.04340462526433</v>
      </c>
      <c r="U96" s="44">
        <v>51.474381021588286</v>
      </c>
      <c r="V96" s="44">
        <v>66.862071181021918</v>
      </c>
      <c r="W96" s="72">
        <v>73.784905554670473</v>
      </c>
    </row>
    <row r="97" spans="17:23" x14ac:dyDescent="0.25">
      <c r="Q97">
        <v>81</v>
      </c>
      <c r="R97" s="71">
        <v>39.716513517315626</v>
      </c>
      <c r="S97" s="44">
        <v>36.607411686330167</v>
      </c>
      <c r="T97" s="44">
        <v>44.085258513579468</v>
      </c>
      <c r="U97" s="44">
        <v>50.946678422166841</v>
      </c>
      <c r="V97" s="44">
        <v>55.417858487133486</v>
      </c>
      <c r="W97" s="72">
        <v>60.14592505894533</v>
      </c>
    </row>
    <row r="98" spans="17:23" x14ac:dyDescent="0.25">
      <c r="Q98">
        <v>82</v>
      </c>
      <c r="R98" s="71">
        <v>39.815397110339369</v>
      </c>
      <c r="S98" s="44">
        <v>37.275777537422037</v>
      </c>
      <c r="T98" s="44">
        <v>38.826422921419073</v>
      </c>
      <c r="U98" s="44">
        <v>42.03592071355817</v>
      </c>
      <c r="V98" s="44">
        <v>51.335609780003409</v>
      </c>
      <c r="W98" s="72">
        <v>50.856295823021085</v>
      </c>
    </row>
    <row r="99" spans="17:23" x14ac:dyDescent="0.25">
      <c r="Q99">
        <v>83</v>
      </c>
      <c r="R99" s="71">
        <v>39.139524834114447</v>
      </c>
      <c r="S99" s="44">
        <v>40.392177673191959</v>
      </c>
      <c r="T99" s="44">
        <v>45.301435105277783</v>
      </c>
      <c r="U99" s="44">
        <v>50.867426023562885</v>
      </c>
      <c r="V99" s="44">
        <v>50.669315218654184</v>
      </c>
      <c r="W99" s="72">
        <v>63.574977326309074</v>
      </c>
    </row>
    <row r="100" spans="17:23" x14ac:dyDescent="0.25">
      <c r="Q100">
        <v>84</v>
      </c>
      <c r="R100" s="71">
        <v>39.591171166502356</v>
      </c>
      <c r="S100" s="44">
        <v>40.021797063751599</v>
      </c>
      <c r="T100" s="44">
        <v>50.775496714131634</v>
      </c>
      <c r="U100" s="44">
        <v>57.512809477149943</v>
      </c>
      <c r="V100" s="44">
        <v>67.035686286576976</v>
      </c>
      <c r="W100" s="72">
        <v>78.516803617083312</v>
      </c>
    </row>
    <row r="101" spans="17:23" x14ac:dyDescent="0.25">
      <c r="Q101">
        <v>85</v>
      </c>
      <c r="R101" s="71">
        <v>40.018539526494692</v>
      </c>
      <c r="S101" s="44">
        <v>41.801583922227778</v>
      </c>
      <c r="T101" s="44">
        <v>50.343840350919109</v>
      </c>
      <c r="U101" s="44">
        <v>54.298075626768444</v>
      </c>
      <c r="V101" s="44">
        <v>49.080233481835847</v>
      </c>
      <c r="W101" s="72">
        <v>55.508588256940797</v>
      </c>
    </row>
    <row r="102" spans="17:23" x14ac:dyDescent="0.25">
      <c r="Q102">
        <v>86</v>
      </c>
      <c r="R102" s="71">
        <v>39.969132776813382</v>
      </c>
      <c r="S102" s="44">
        <v>41.52214794872301</v>
      </c>
      <c r="T102" s="44">
        <v>45.589176385177012</v>
      </c>
      <c r="U102" s="44">
        <v>42.400433867132961</v>
      </c>
      <c r="V102" s="44">
        <v>52.826609082802221</v>
      </c>
      <c r="W102" s="72">
        <v>57.444088846585849</v>
      </c>
    </row>
    <row r="103" spans="17:23" x14ac:dyDescent="0.25">
      <c r="Q103">
        <v>87</v>
      </c>
      <c r="R103" s="71">
        <v>40.072897377840512</v>
      </c>
      <c r="S103" s="44">
        <v>38.835654639193521</v>
      </c>
      <c r="T103" s="44">
        <v>41.629489391838597</v>
      </c>
      <c r="U103" s="44">
        <v>46.60861473307677</v>
      </c>
      <c r="V103" s="44">
        <v>56.270593094966621</v>
      </c>
      <c r="W103" s="72">
        <v>62.90638736889111</v>
      </c>
    </row>
    <row r="104" spans="17:23" x14ac:dyDescent="0.25">
      <c r="Q104">
        <v>88</v>
      </c>
      <c r="R104" s="71">
        <v>39.744396688248273</v>
      </c>
      <c r="S104" s="44">
        <v>43.246130885916806</v>
      </c>
      <c r="T104" s="44">
        <v>43.483951672719435</v>
      </c>
      <c r="U104" s="44">
        <v>52.912479598532379</v>
      </c>
      <c r="V104" s="44">
        <v>59.146980252318841</v>
      </c>
      <c r="W104" s="72">
        <v>65.160340402502769</v>
      </c>
    </row>
    <row r="105" spans="17:23" x14ac:dyDescent="0.25">
      <c r="Q105">
        <v>89</v>
      </c>
      <c r="R105" s="71">
        <v>39.900355028638124</v>
      </c>
      <c r="S105" s="44">
        <v>44.065414936870404</v>
      </c>
      <c r="T105" s="44">
        <v>43.690383407529325</v>
      </c>
      <c r="U105" s="44">
        <v>39.967726790181523</v>
      </c>
      <c r="V105" s="44">
        <v>48.608093033110187</v>
      </c>
      <c r="W105" s="72">
        <v>62.749739085375204</v>
      </c>
    </row>
    <row r="106" spans="17:23" x14ac:dyDescent="0.25">
      <c r="Q106">
        <v>90</v>
      </c>
      <c r="R106" s="71">
        <v>39.208217304284027</v>
      </c>
      <c r="S106" s="44">
        <v>47.350961141373745</v>
      </c>
      <c r="T106" s="44">
        <v>48.384250376002768</v>
      </c>
      <c r="U106" s="44">
        <v>49.634116609709622</v>
      </c>
      <c r="V106" s="44">
        <v>60.624741767969347</v>
      </c>
      <c r="W106" s="72">
        <v>66.480960588046486</v>
      </c>
    </row>
    <row r="107" spans="17:23" x14ac:dyDescent="0.25">
      <c r="Q107">
        <v>91</v>
      </c>
      <c r="R107" s="71">
        <v>40.290737005384578</v>
      </c>
      <c r="S107" s="44">
        <v>39.764897861482517</v>
      </c>
      <c r="T107" s="44">
        <v>41.961258615802663</v>
      </c>
      <c r="U107" s="44">
        <v>46.596017879153194</v>
      </c>
      <c r="V107" s="44">
        <v>44.462639241970173</v>
      </c>
      <c r="W107" s="72">
        <v>52.368623094660755</v>
      </c>
    </row>
    <row r="108" spans="17:23" x14ac:dyDescent="0.25">
      <c r="Q108">
        <v>92</v>
      </c>
      <c r="R108" s="71">
        <v>39.363700048008845</v>
      </c>
      <c r="S108" s="44">
        <v>50.391737997371415</v>
      </c>
      <c r="T108" s="44">
        <v>55.83985068683306</v>
      </c>
      <c r="U108" s="44">
        <v>61.558770904601644</v>
      </c>
      <c r="V108" s="44">
        <v>60.105974866185406</v>
      </c>
      <c r="W108" s="72">
        <v>67.719027638529127</v>
      </c>
    </row>
    <row r="109" spans="17:23" x14ac:dyDescent="0.25">
      <c r="Q109">
        <v>93</v>
      </c>
      <c r="R109" s="71">
        <v>40.419031813810825</v>
      </c>
      <c r="S109" s="44">
        <v>48.339146921983449</v>
      </c>
      <c r="T109" s="44">
        <v>46.195007832318915</v>
      </c>
      <c r="U109" s="44">
        <v>55.042680183889892</v>
      </c>
      <c r="V109" s="44">
        <v>72.347325809892951</v>
      </c>
      <c r="W109" s="72">
        <v>76.26237934839898</v>
      </c>
    </row>
    <row r="110" spans="17:23" x14ac:dyDescent="0.25">
      <c r="Q110">
        <v>94</v>
      </c>
      <c r="R110" s="71">
        <v>38.176056769964724</v>
      </c>
      <c r="S110" s="44">
        <v>34.991477022616827</v>
      </c>
      <c r="T110" s="44">
        <v>39.844829088541303</v>
      </c>
      <c r="U110" s="44">
        <v>45.352176971253108</v>
      </c>
      <c r="V110" s="44">
        <v>45.290606491294902</v>
      </c>
      <c r="W110" s="72">
        <v>56.444737381121286</v>
      </c>
    </row>
    <row r="111" spans="17:23" x14ac:dyDescent="0.25">
      <c r="Q111">
        <v>95</v>
      </c>
      <c r="R111" s="71">
        <v>39.590523904938365</v>
      </c>
      <c r="S111" s="44">
        <v>40.241711716448627</v>
      </c>
      <c r="T111" s="44">
        <v>45.950918929460727</v>
      </c>
      <c r="U111" s="44">
        <v>48.114849646463909</v>
      </c>
      <c r="V111" s="44">
        <v>56.728145622359456</v>
      </c>
      <c r="W111" s="72">
        <v>69.917644829242278</v>
      </c>
    </row>
    <row r="112" spans="17:23" x14ac:dyDescent="0.25">
      <c r="Q112">
        <v>96</v>
      </c>
      <c r="R112" s="71">
        <v>37.479706943027175</v>
      </c>
      <c r="S112" s="44">
        <v>40.247951323598187</v>
      </c>
      <c r="T112" s="44">
        <v>41.690585645487808</v>
      </c>
      <c r="U112" s="44">
        <v>43.228310692875262</v>
      </c>
      <c r="V112" s="44">
        <v>49.488903978042792</v>
      </c>
      <c r="W112" s="72">
        <v>55.08532655570356</v>
      </c>
    </row>
    <row r="113" spans="17:23" x14ac:dyDescent="0.25">
      <c r="Q113">
        <v>97</v>
      </c>
      <c r="R113" s="71">
        <v>38.592594036287444</v>
      </c>
      <c r="S113" s="44">
        <v>43.091656807274596</v>
      </c>
      <c r="T113" s="44">
        <v>43.814259057651959</v>
      </c>
      <c r="U113" s="44">
        <v>44.89243898746227</v>
      </c>
      <c r="V113" s="44">
        <v>47.98829506986015</v>
      </c>
      <c r="W113" s="72">
        <v>47.980775245582059</v>
      </c>
    </row>
    <row r="114" spans="17:23" x14ac:dyDescent="0.25">
      <c r="Q114">
        <v>98</v>
      </c>
      <c r="R114" s="71">
        <v>39.407090014544501</v>
      </c>
      <c r="S114" s="44">
        <v>43.935595387899305</v>
      </c>
      <c r="T114" s="44">
        <v>46.8861385134187</v>
      </c>
      <c r="U114" s="44">
        <v>48.203551725297984</v>
      </c>
      <c r="V114" s="44">
        <v>55.307121229943874</v>
      </c>
      <c r="W114" s="72">
        <v>54.889396872707977</v>
      </c>
    </row>
    <row r="115" spans="17:23" x14ac:dyDescent="0.25">
      <c r="Q115">
        <v>99</v>
      </c>
      <c r="R115" s="71">
        <v>39.95709294669075</v>
      </c>
      <c r="S115" s="44">
        <v>44.972905712005698</v>
      </c>
      <c r="T115" s="44">
        <v>56.374354755128671</v>
      </c>
      <c r="U115" s="44">
        <v>68.198587462850156</v>
      </c>
      <c r="V115" s="44">
        <v>76.902430753352036</v>
      </c>
      <c r="W115" s="72">
        <v>95.121535575502165</v>
      </c>
    </row>
    <row r="116" spans="17:23" x14ac:dyDescent="0.25">
      <c r="Q116">
        <v>100</v>
      </c>
      <c r="R116" s="71">
        <v>38.17855965842476</v>
      </c>
      <c r="S116" s="44">
        <v>44.273671744773438</v>
      </c>
      <c r="T116" s="44">
        <v>55.53940192515396</v>
      </c>
      <c r="U116" s="44">
        <v>62.646354512894888</v>
      </c>
      <c r="V116" s="44">
        <v>73.505618642971285</v>
      </c>
      <c r="W116" s="72">
        <v>78.502862956905716</v>
      </c>
    </row>
    <row r="117" spans="17:23" x14ac:dyDescent="0.25">
      <c r="Q117">
        <v>101</v>
      </c>
      <c r="R117" s="71">
        <v>38.513129462671948</v>
      </c>
      <c r="S117" s="44">
        <v>40.131040605792556</v>
      </c>
      <c r="T117" s="44">
        <v>38.995823524407946</v>
      </c>
      <c r="U117" s="44">
        <v>39.441877802359969</v>
      </c>
      <c r="V117" s="44">
        <v>39.479916324969622</v>
      </c>
      <c r="W117" s="72">
        <v>53.244383491707865</v>
      </c>
    </row>
    <row r="118" spans="17:23" x14ac:dyDescent="0.25">
      <c r="Q118">
        <v>102</v>
      </c>
      <c r="R118" s="71">
        <v>40.160111202498001</v>
      </c>
      <c r="S118" s="44">
        <v>47.81461817561879</v>
      </c>
      <c r="T118" s="44">
        <v>50.942025230542889</v>
      </c>
      <c r="U118" s="44">
        <v>62.061946726279366</v>
      </c>
      <c r="V118" s="44">
        <v>71.738361072368718</v>
      </c>
      <c r="W118" s="72">
        <v>77.44759970454254</v>
      </c>
    </row>
    <row r="119" spans="17:23" x14ac:dyDescent="0.25">
      <c r="Q119">
        <v>103</v>
      </c>
      <c r="R119" s="71">
        <v>39.76066667875893</v>
      </c>
      <c r="S119" s="44">
        <v>43.901180130794366</v>
      </c>
      <c r="T119" s="44">
        <v>46.576035376097465</v>
      </c>
      <c r="U119" s="44">
        <v>53.214298577226756</v>
      </c>
      <c r="V119" s="44">
        <v>61.689722230667492</v>
      </c>
      <c r="W119" s="72">
        <v>64.688212025828705</v>
      </c>
    </row>
    <row r="120" spans="17:23" x14ac:dyDescent="0.25">
      <c r="Q120">
        <v>104</v>
      </c>
      <c r="R120" s="71">
        <v>38.924399254581935</v>
      </c>
      <c r="S120" s="44">
        <v>41.836939448964102</v>
      </c>
      <c r="T120" s="44">
        <v>51.036969306758024</v>
      </c>
      <c r="U120" s="44">
        <v>62.348496325030972</v>
      </c>
      <c r="V120" s="44">
        <v>65.795274739689106</v>
      </c>
      <c r="W120" s="72">
        <v>73.954582682897396</v>
      </c>
    </row>
    <row r="121" spans="17:23" x14ac:dyDescent="0.25">
      <c r="Q121">
        <v>105</v>
      </c>
      <c r="R121" s="71">
        <v>38.084813559604314</v>
      </c>
      <c r="S121" s="44">
        <v>36.558738341811051</v>
      </c>
      <c r="T121" s="44">
        <v>41.231596466801896</v>
      </c>
      <c r="U121" s="44">
        <v>53.190754891526019</v>
      </c>
      <c r="V121" s="44">
        <v>60.485913229975772</v>
      </c>
      <c r="W121" s="72">
        <v>66.321684225017194</v>
      </c>
    </row>
    <row r="122" spans="17:23" x14ac:dyDescent="0.25">
      <c r="Q122">
        <v>106</v>
      </c>
      <c r="R122" s="71">
        <v>38.637764936807798</v>
      </c>
      <c r="S122" s="44">
        <v>43.599480262859231</v>
      </c>
      <c r="T122" s="44">
        <v>51.174443138845021</v>
      </c>
      <c r="U122" s="44">
        <v>64.339250053766122</v>
      </c>
      <c r="V122" s="44">
        <v>76.931926310070097</v>
      </c>
      <c r="W122" s="72">
        <v>89.862206983992849</v>
      </c>
    </row>
    <row r="123" spans="17:23" x14ac:dyDescent="0.25">
      <c r="Q123">
        <v>107</v>
      </c>
      <c r="R123" s="71">
        <v>38.746341834721932</v>
      </c>
      <c r="S123" s="44">
        <v>41.37917817411369</v>
      </c>
      <c r="T123" s="44">
        <v>39.318037506735038</v>
      </c>
      <c r="U123" s="44">
        <v>42.216688129962591</v>
      </c>
      <c r="V123" s="44">
        <v>49.636106774408631</v>
      </c>
      <c r="W123" s="72">
        <v>50.252683927479779</v>
      </c>
    </row>
    <row r="124" spans="17:23" x14ac:dyDescent="0.25">
      <c r="Q124">
        <v>108</v>
      </c>
      <c r="R124" s="71">
        <v>38.232831836610096</v>
      </c>
      <c r="S124" s="44">
        <v>36.683093503785408</v>
      </c>
      <c r="T124" s="44">
        <v>39.235675047442008</v>
      </c>
      <c r="U124" s="44">
        <v>38.496096777160126</v>
      </c>
      <c r="V124" s="44">
        <v>37.16130135148461</v>
      </c>
      <c r="W124" s="72">
        <v>45.642840965374027</v>
      </c>
    </row>
    <row r="125" spans="17:23" x14ac:dyDescent="0.25">
      <c r="Q125">
        <v>109</v>
      </c>
      <c r="R125" s="71">
        <v>38.747735040710111</v>
      </c>
      <c r="S125" s="44">
        <v>34.329730837534662</v>
      </c>
      <c r="T125" s="44">
        <v>37.70734277182865</v>
      </c>
      <c r="U125" s="44">
        <v>47.093783373841831</v>
      </c>
      <c r="V125" s="44">
        <v>55.989488442490554</v>
      </c>
      <c r="W125" s="72">
        <v>61.678143437739422</v>
      </c>
    </row>
    <row r="126" spans="17:23" x14ac:dyDescent="0.25">
      <c r="Q126">
        <v>110</v>
      </c>
      <c r="R126" s="71">
        <v>37.839855961534063</v>
      </c>
      <c r="S126" s="44">
        <v>40.888717079080237</v>
      </c>
      <c r="T126" s="44">
        <v>46.82318510161064</v>
      </c>
      <c r="U126" s="44">
        <v>55.343284151851577</v>
      </c>
      <c r="V126" s="44">
        <v>56.86972888733839</v>
      </c>
      <c r="W126" s="72">
        <v>69.683116108717641</v>
      </c>
    </row>
    <row r="127" spans="17:23" x14ac:dyDescent="0.25">
      <c r="Q127">
        <v>111</v>
      </c>
      <c r="R127" s="71">
        <v>39.036195582253114</v>
      </c>
      <c r="S127" s="44">
        <v>44.362169564360777</v>
      </c>
      <c r="T127" s="44">
        <v>48.862796356606218</v>
      </c>
      <c r="U127" s="44">
        <v>50.5121743517997</v>
      </c>
      <c r="V127" s="44">
        <v>57.395903213868571</v>
      </c>
      <c r="W127" s="72">
        <v>67.041218690402957</v>
      </c>
    </row>
    <row r="128" spans="17:23" x14ac:dyDescent="0.25">
      <c r="Q128">
        <v>112</v>
      </c>
      <c r="R128" s="71">
        <v>40.281389634318643</v>
      </c>
      <c r="S128" s="44">
        <v>43.642509383015366</v>
      </c>
      <c r="T128" s="44">
        <v>46.489593282722488</v>
      </c>
      <c r="U128" s="44">
        <v>58.445013888116002</v>
      </c>
      <c r="V128" s="44">
        <v>61.982331403215468</v>
      </c>
      <c r="W128" s="72">
        <v>79.957319628239418</v>
      </c>
    </row>
    <row r="129" spans="17:23" x14ac:dyDescent="0.25">
      <c r="Q129">
        <v>113</v>
      </c>
      <c r="R129" s="71">
        <v>38.702146373653889</v>
      </c>
      <c r="S129" s="44">
        <v>39.458698092996435</v>
      </c>
      <c r="T129" s="44">
        <v>41.6485606501045</v>
      </c>
      <c r="U129" s="44">
        <v>47.002746305195487</v>
      </c>
      <c r="V129" s="44">
        <v>53.345671663116157</v>
      </c>
      <c r="W129" s="72">
        <v>63.009226041403821</v>
      </c>
    </row>
    <row r="130" spans="17:23" x14ac:dyDescent="0.25">
      <c r="Q130">
        <v>114</v>
      </c>
      <c r="R130" s="71">
        <v>39.770743115895641</v>
      </c>
      <c r="S130" s="44">
        <v>46.632452302700514</v>
      </c>
      <c r="T130" s="44">
        <v>49.16640346161757</v>
      </c>
      <c r="U130" s="44">
        <v>52.531582620704661</v>
      </c>
      <c r="V130" s="44">
        <v>58.069478505151707</v>
      </c>
      <c r="W130" s="72">
        <v>70.721105463906056</v>
      </c>
    </row>
    <row r="131" spans="17:23" x14ac:dyDescent="0.25">
      <c r="Q131">
        <v>115</v>
      </c>
      <c r="R131" s="71">
        <v>38.988765655229507</v>
      </c>
      <c r="S131" s="44">
        <v>37.602830735693651</v>
      </c>
      <c r="T131" s="44">
        <v>40.171534978596362</v>
      </c>
      <c r="U131" s="44">
        <v>39.96368727962345</v>
      </c>
      <c r="V131" s="44">
        <v>41.015081906645499</v>
      </c>
      <c r="W131" s="72">
        <v>47.520091094701961</v>
      </c>
    </row>
    <row r="132" spans="17:23" x14ac:dyDescent="0.25">
      <c r="Q132">
        <v>116</v>
      </c>
      <c r="R132" s="71">
        <v>38.246147595759318</v>
      </c>
      <c r="S132" s="44">
        <v>44.633876116967777</v>
      </c>
      <c r="T132" s="44">
        <v>47.594212326607121</v>
      </c>
      <c r="U132" s="44">
        <v>50.757447121505955</v>
      </c>
      <c r="V132" s="44">
        <v>59.514710895994021</v>
      </c>
      <c r="W132" s="72">
        <v>72.277318202757272</v>
      </c>
    </row>
    <row r="133" spans="17:23" x14ac:dyDescent="0.25">
      <c r="Q133">
        <v>117</v>
      </c>
      <c r="R133" s="71">
        <v>39.303963227465005</v>
      </c>
      <c r="S133" s="44">
        <v>38.525005173476956</v>
      </c>
      <c r="T133" s="44">
        <v>38.780818202085975</v>
      </c>
      <c r="U133" s="44">
        <v>40.274073689267915</v>
      </c>
      <c r="V133" s="44">
        <v>41.423224081968186</v>
      </c>
      <c r="W133" s="72">
        <v>48.665040373423267</v>
      </c>
    </row>
    <row r="134" spans="17:23" x14ac:dyDescent="0.25">
      <c r="Q134">
        <v>118</v>
      </c>
      <c r="R134" s="71">
        <v>38.686491409364102</v>
      </c>
      <c r="S134" s="44">
        <v>36.895509388124644</v>
      </c>
      <c r="T134" s="44">
        <v>37.240506480074131</v>
      </c>
      <c r="U134" s="44">
        <v>39.943875397158592</v>
      </c>
      <c r="V134" s="44">
        <v>46.211218836335924</v>
      </c>
      <c r="W134" s="72">
        <v>47.813138781144744</v>
      </c>
    </row>
    <row r="135" spans="17:23" x14ac:dyDescent="0.25">
      <c r="Q135">
        <v>119</v>
      </c>
      <c r="R135" s="71">
        <v>38.662263353714621</v>
      </c>
      <c r="S135" s="44">
        <v>42.893533235210491</v>
      </c>
      <c r="T135" s="44">
        <v>41.614623621588258</v>
      </c>
      <c r="U135" s="44">
        <v>35.002320735757934</v>
      </c>
      <c r="V135" s="44">
        <v>45.181556193803459</v>
      </c>
      <c r="W135" s="72">
        <v>53.413615331187081</v>
      </c>
    </row>
    <row r="136" spans="17:23" x14ac:dyDescent="0.25">
      <c r="Q136">
        <v>120</v>
      </c>
      <c r="R136" s="71">
        <v>39.478277544864007</v>
      </c>
      <c r="S136" s="44">
        <v>44.574332406691717</v>
      </c>
      <c r="T136" s="44">
        <v>53.171364476886275</v>
      </c>
      <c r="U136" s="44">
        <v>57.636195932030759</v>
      </c>
      <c r="V136" s="44">
        <v>64.961095593741888</v>
      </c>
      <c r="W136" s="72">
        <v>84.683472811948221</v>
      </c>
    </row>
    <row r="137" spans="17:23" x14ac:dyDescent="0.25">
      <c r="Q137">
        <v>121</v>
      </c>
      <c r="R137" s="71">
        <v>39.704819564014088</v>
      </c>
      <c r="S137" s="44">
        <v>42.093685036785232</v>
      </c>
      <c r="T137" s="44">
        <v>47.040853733110843</v>
      </c>
      <c r="U137" s="44">
        <v>49.66476569804464</v>
      </c>
      <c r="V137" s="44">
        <v>46.981765056053938</v>
      </c>
      <c r="W137" s="72">
        <v>47.529226995958567</v>
      </c>
    </row>
    <row r="138" spans="17:23" x14ac:dyDescent="0.25">
      <c r="Q138">
        <v>122</v>
      </c>
      <c r="R138" s="71">
        <v>39.594092617840069</v>
      </c>
      <c r="S138" s="44">
        <v>43.81528418491979</v>
      </c>
      <c r="T138" s="44">
        <v>50.922805098148302</v>
      </c>
      <c r="U138" s="44">
        <v>49.170164457031063</v>
      </c>
      <c r="V138" s="44">
        <v>49.180283528240373</v>
      </c>
      <c r="W138" s="72">
        <v>51.128180569312626</v>
      </c>
    </row>
    <row r="139" spans="17:23" x14ac:dyDescent="0.25">
      <c r="Q139">
        <v>123</v>
      </c>
      <c r="R139" s="71">
        <v>38.931030575311176</v>
      </c>
      <c r="S139" s="44">
        <v>45.943481949039565</v>
      </c>
      <c r="T139" s="44">
        <v>64.016323911015547</v>
      </c>
      <c r="U139" s="44">
        <v>80.627355721132872</v>
      </c>
      <c r="V139" s="44">
        <v>107.06337476914427</v>
      </c>
      <c r="W139" s="72">
        <v>118.91462415137616</v>
      </c>
    </row>
    <row r="140" spans="17:23" x14ac:dyDescent="0.25">
      <c r="Q140">
        <v>124</v>
      </c>
      <c r="R140" s="71">
        <v>39.392411659253241</v>
      </c>
      <c r="S140" s="44">
        <v>45.788287807046572</v>
      </c>
      <c r="T140" s="44">
        <v>51.512198469749919</v>
      </c>
      <c r="U140" s="44">
        <v>64.023210110238821</v>
      </c>
      <c r="V140" s="44">
        <v>80.575763325930794</v>
      </c>
      <c r="W140" s="72">
        <v>76.789950093160442</v>
      </c>
    </row>
    <row r="141" spans="17:23" x14ac:dyDescent="0.25">
      <c r="Q141">
        <v>125</v>
      </c>
      <c r="R141" s="71">
        <v>38.967356896824121</v>
      </c>
      <c r="S141" s="44">
        <v>37.468672394633273</v>
      </c>
      <c r="T141" s="44">
        <v>42.248228757368985</v>
      </c>
      <c r="U141" s="44">
        <v>43.758987919558109</v>
      </c>
      <c r="V141" s="44">
        <v>48.312935159102125</v>
      </c>
      <c r="W141" s="72">
        <v>54.573257822358379</v>
      </c>
    </row>
    <row r="142" spans="17:23" x14ac:dyDescent="0.25">
      <c r="Q142">
        <v>126</v>
      </c>
      <c r="R142" s="71">
        <v>38.304510519245916</v>
      </c>
      <c r="S142" s="44">
        <v>43.578588804443555</v>
      </c>
      <c r="T142" s="44">
        <v>41.837942522979233</v>
      </c>
      <c r="U142" s="44">
        <v>50.118738269525132</v>
      </c>
      <c r="V142" s="44">
        <v>55.983177536120188</v>
      </c>
      <c r="W142" s="72">
        <v>67.060815656914031</v>
      </c>
    </row>
    <row r="143" spans="17:23" x14ac:dyDescent="0.25">
      <c r="Q143">
        <v>127</v>
      </c>
      <c r="R143" s="71">
        <v>39.70484191470694</v>
      </c>
      <c r="S143" s="44">
        <v>45.064726659788512</v>
      </c>
      <c r="T143" s="44">
        <v>53.490835341560455</v>
      </c>
      <c r="U143" s="44">
        <v>64.243655684466148</v>
      </c>
      <c r="V143" s="44">
        <v>68.346058216813944</v>
      </c>
      <c r="W143" s="72">
        <v>77.558103793970957</v>
      </c>
    </row>
    <row r="144" spans="17:23" x14ac:dyDescent="0.25">
      <c r="Q144">
        <v>128</v>
      </c>
      <c r="R144" s="71">
        <v>37.74929586438202</v>
      </c>
      <c r="S144" s="44">
        <v>40.815817127888749</v>
      </c>
      <c r="T144" s="44">
        <v>41.981117835732604</v>
      </c>
      <c r="U144" s="44">
        <v>45.110915222848412</v>
      </c>
      <c r="V144" s="44">
        <v>45.588002812882578</v>
      </c>
      <c r="W144" s="72">
        <v>50.433449619451366</v>
      </c>
    </row>
    <row r="145" spans="17:23" x14ac:dyDescent="0.25">
      <c r="Q145">
        <v>129</v>
      </c>
      <c r="R145" s="71">
        <v>39.548980708777357</v>
      </c>
      <c r="S145" s="44">
        <v>46.138448874053545</v>
      </c>
      <c r="T145" s="44">
        <v>57.786923633217356</v>
      </c>
      <c r="U145" s="44">
        <v>78.062925783732112</v>
      </c>
      <c r="V145" s="44">
        <v>109.78783209104165</v>
      </c>
      <c r="W145" s="72">
        <v>107.10629404304373</v>
      </c>
    </row>
    <row r="146" spans="17:23" x14ac:dyDescent="0.25">
      <c r="Q146">
        <v>130</v>
      </c>
      <c r="R146" s="71">
        <v>38.029674265989875</v>
      </c>
      <c r="S146" s="44">
        <v>44.119278821843686</v>
      </c>
      <c r="T146" s="44">
        <v>43.698938014512599</v>
      </c>
      <c r="U146" s="44">
        <v>53.207282395703288</v>
      </c>
      <c r="V146" s="44">
        <v>76.381011618734277</v>
      </c>
      <c r="W146" s="72">
        <v>87.185220265758446</v>
      </c>
    </row>
    <row r="147" spans="17:23" x14ac:dyDescent="0.25">
      <c r="Q147">
        <v>131</v>
      </c>
      <c r="R147" s="71">
        <v>41.313276023308511</v>
      </c>
      <c r="S147" s="44">
        <v>45.26237765792564</v>
      </c>
      <c r="T147" s="44">
        <v>43.693588781798042</v>
      </c>
      <c r="U147" s="44">
        <v>50.275001335376459</v>
      </c>
      <c r="V147" s="44">
        <v>55.32595573161327</v>
      </c>
      <c r="W147" s="72">
        <v>62.580833523230361</v>
      </c>
    </row>
    <row r="148" spans="17:23" x14ac:dyDescent="0.25">
      <c r="Q148">
        <v>132</v>
      </c>
      <c r="R148" s="71">
        <v>41.491263798766404</v>
      </c>
      <c r="S148" s="44">
        <v>47.630660708279066</v>
      </c>
      <c r="T148" s="44">
        <v>54.500833357137637</v>
      </c>
      <c r="U148" s="44">
        <v>67.137527843057228</v>
      </c>
      <c r="V148" s="44">
        <v>83.815497272907734</v>
      </c>
      <c r="W148" s="72">
        <v>91.720469634661782</v>
      </c>
    </row>
    <row r="149" spans="17:23" x14ac:dyDescent="0.25">
      <c r="Q149">
        <v>133</v>
      </c>
      <c r="R149" s="71">
        <v>39.407080923544974</v>
      </c>
      <c r="S149" s="44">
        <v>44.986503008532942</v>
      </c>
      <c r="T149" s="44">
        <v>57.420775235679876</v>
      </c>
      <c r="U149" s="44">
        <v>65.849437424375438</v>
      </c>
      <c r="V149" s="44">
        <v>78.171119484442883</v>
      </c>
      <c r="W149" s="72">
        <v>100.42323828769923</v>
      </c>
    </row>
    <row r="150" spans="17:23" x14ac:dyDescent="0.25">
      <c r="Q150">
        <v>134</v>
      </c>
      <c r="R150" s="71">
        <v>40.978019596097965</v>
      </c>
      <c r="S150" s="44">
        <v>39.729780762658606</v>
      </c>
      <c r="T150" s="44">
        <v>43.866085741243502</v>
      </c>
      <c r="U150" s="44">
        <v>46.855328898744482</v>
      </c>
      <c r="V150" s="44">
        <v>46.573728641041789</v>
      </c>
      <c r="W150" s="72">
        <v>46.959809998325483</v>
      </c>
    </row>
    <row r="151" spans="17:23" x14ac:dyDescent="0.25">
      <c r="Q151">
        <v>135</v>
      </c>
      <c r="R151" s="71">
        <v>38.427636279424405</v>
      </c>
      <c r="S151" s="44">
        <v>38.357475594606612</v>
      </c>
      <c r="T151" s="44">
        <v>44.360231528395389</v>
      </c>
      <c r="U151" s="44">
        <v>49.052946863186719</v>
      </c>
      <c r="V151" s="44">
        <v>60.514495320315817</v>
      </c>
      <c r="W151" s="72">
        <v>80.259373890617141</v>
      </c>
    </row>
    <row r="152" spans="17:23" x14ac:dyDescent="0.25">
      <c r="Q152">
        <v>136</v>
      </c>
      <c r="R152" s="71">
        <v>39.082562286279042</v>
      </c>
      <c r="S152" s="44">
        <v>44.103534270494372</v>
      </c>
      <c r="T152" s="44">
        <v>47.446955390378903</v>
      </c>
      <c r="U152" s="44">
        <v>53.095288446637419</v>
      </c>
      <c r="V152" s="44">
        <v>57.473634054943325</v>
      </c>
      <c r="W152" s="72">
        <v>70.03192063231478</v>
      </c>
    </row>
    <row r="153" spans="17:23" x14ac:dyDescent="0.25">
      <c r="Q153">
        <v>137</v>
      </c>
      <c r="R153" s="71">
        <v>37.684282276899793</v>
      </c>
      <c r="S153" s="44">
        <v>39.777623930859967</v>
      </c>
      <c r="T153" s="44">
        <v>44.220092433781048</v>
      </c>
      <c r="U153" s="44">
        <v>47.898886771124339</v>
      </c>
      <c r="V153" s="44">
        <v>52.802619518479531</v>
      </c>
      <c r="W153" s="72">
        <v>55.10822858417923</v>
      </c>
    </row>
    <row r="154" spans="17:23" x14ac:dyDescent="0.25">
      <c r="Q154">
        <v>138</v>
      </c>
      <c r="R154" s="71">
        <v>38.678181079435113</v>
      </c>
      <c r="S154" s="44">
        <v>40.124803772521183</v>
      </c>
      <c r="T154" s="44">
        <v>42.68966215375054</v>
      </c>
      <c r="U154" s="44">
        <v>53.72650757678894</v>
      </c>
      <c r="V154" s="44">
        <v>58.51369548993015</v>
      </c>
      <c r="W154" s="72">
        <v>68.320603415253075</v>
      </c>
    </row>
    <row r="155" spans="17:23" x14ac:dyDescent="0.25">
      <c r="Q155">
        <v>139</v>
      </c>
      <c r="R155" s="71">
        <v>39.443955158674939</v>
      </c>
      <c r="S155" s="44">
        <v>43.372958999888333</v>
      </c>
      <c r="T155" s="44">
        <v>48.013926675434369</v>
      </c>
      <c r="U155" s="44">
        <v>46.524762341553519</v>
      </c>
      <c r="V155" s="44">
        <v>52.945200169613535</v>
      </c>
      <c r="W155" s="72">
        <v>56.554954504098291</v>
      </c>
    </row>
    <row r="156" spans="17:23" x14ac:dyDescent="0.25">
      <c r="Q156">
        <v>140</v>
      </c>
      <c r="R156" s="71">
        <v>38.709917977744126</v>
      </c>
      <c r="S156" s="44">
        <v>40.987130915541812</v>
      </c>
      <c r="T156" s="44">
        <v>45.976869724192412</v>
      </c>
      <c r="U156" s="44">
        <v>48.88803940325333</v>
      </c>
      <c r="V156" s="44">
        <v>47.089219937186066</v>
      </c>
      <c r="W156" s="72">
        <v>52.408317220561209</v>
      </c>
    </row>
    <row r="157" spans="17:23" x14ac:dyDescent="0.25">
      <c r="Q157">
        <v>141</v>
      </c>
      <c r="R157" s="71">
        <v>40.690955323481695</v>
      </c>
      <c r="S157" s="44">
        <v>43.844079812788692</v>
      </c>
      <c r="T157" s="44">
        <v>45.390501170302443</v>
      </c>
      <c r="U157" s="44">
        <v>58.931627447931923</v>
      </c>
      <c r="V157" s="44">
        <v>74.087661962433728</v>
      </c>
      <c r="W157" s="72">
        <v>90.366556721478176</v>
      </c>
    </row>
    <row r="158" spans="17:23" x14ac:dyDescent="0.25">
      <c r="Q158">
        <v>142</v>
      </c>
      <c r="R158" s="71">
        <v>38.954153844053444</v>
      </c>
      <c r="S158" s="44">
        <v>42.535942435194997</v>
      </c>
      <c r="T158" s="44">
        <v>45.461778492699771</v>
      </c>
      <c r="U158" s="44">
        <v>47.536640950265081</v>
      </c>
      <c r="V158" s="44">
        <v>51.907112326909925</v>
      </c>
      <c r="W158" s="72">
        <v>65.860039869230718</v>
      </c>
    </row>
    <row r="159" spans="17:23" x14ac:dyDescent="0.25">
      <c r="Q159">
        <v>143</v>
      </c>
      <c r="R159" s="71">
        <v>39.379220842654355</v>
      </c>
      <c r="S159" s="44">
        <v>46.564969360220978</v>
      </c>
      <c r="T159" s="44">
        <v>50.814464295840779</v>
      </c>
      <c r="U159" s="44">
        <v>54.466148344531</v>
      </c>
      <c r="V159" s="44">
        <v>54.731445596716391</v>
      </c>
      <c r="W159" s="72">
        <v>48.299601078812358</v>
      </c>
    </row>
    <row r="160" spans="17:23" x14ac:dyDescent="0.25">
      <c r="Q160">
        <v>144</v>
      </c>
      <c r="R160" s="71">
        <v>39.53824766818942</v>
      </c>
      <c r="S160" s="44">
        <v>42.554231834192869</v>
      </c>
      <c r="T160" s="44">
        <v>45.398605775206036</v>
      </c>
      <c r="U160" s="44">
        <v>49.095811367041307</v>
      </c>
      <c r="V160" s="44">
        <v>48.905122810765242</v>
      </c>
      <c r="W160" s="72">
        <v>58.057059303275906</v>
      </c>
    </row>
    <row r="161" spans="17:23" x14ac:dyDescent="0.25">
      <c r="Q161">
        <v>145</v>
      </c>
      <c r="R161" s="71">
        <v>38.650845562259427</v>
      </c>
      <c r="S161" s="44">
        <v>38.498708737688958</v>
      </c>
      <c r="T161" s="44">
        <v>47.09296479117107</v>
      </c>
      <c r="U161" s="44">
        <v>45.054688478321516</v>
      </c>
      <c r="V161" s="44">
        <v>45.186118854280956</v>
      </c>
      <c r="W161" s="72">
        <v>49.71330683891216</v>
      </c>
    </row>
    <row r="162" spans="17:23" x14ac:dyDescent="0.25">
      <c r="Q162">
        <v>146</v>
      </c>
      <c r="R162" s="71">
        <v>39.625398965318084</v>
      </c>
      <c r="S162" s="44">
        <v>45.141923705949452</v>
      </c>
      <c r="T162" s="44">
        <v>55.612377597763313</v>
      </c>
      <c r="U162" s="44">
        <v>55.86035797613922</v>
      </c>
      <c r="V162" s="44">
        <v>76.908769824489681</v>
      </c>
      <c r="W162" s="72">
        <v>78.011091554986749</v>
      </c>
    </row>
    <row r="163" spans="17:23" x14ac:dyDescent="0.25">
      <c r="Q163">
        <v>147</v>
      </c>
      <c r="R163" s="71">
        <v>38.906163331820871</v>
      </c>
      <c r="S163" s="44">
        <v>42.614004793916159</v>
      </c>
      <c r="T163" s="44">
        <v>38.914911219857991</v>
      </c>
      <c r="U163" s="44">
        <v>43.497639025827709</v>
      </c>
      <c r="V163" s="44">
        <v>48.423655552110354</v>
      </c>
      <c r="W163" s="72">
        <v>59.176894315032655</v>
      </c>
    </row>
    <row r="164" spans="17:23" x14ac:dyDescent="0.25">
      <c r="Q164">
        <v>148</v>
      </c>
      <c r="R164" s="71">
        <v>36.840887398185728</v>
      </c>
      <c r="S164" s="44">
        <v>36.049673103136001</v>
      </c>
      <c r="T164" s="44">
        <v>37.234702024425985</v>
      </c>
      <c r="U164" s="44">
        <v>41.641553838229278</v>
      </c>
      <c r="V164" s="44">
        <v>50.100742076546183</v>
      </c>
      <c r="W164" s="72">
        <v>52.683767278031588</v>
      </c>
    </row>
    <row r="165" spans="17:23" x14ac:dyDescent="0.25">
      <c r="Q165">
        <v>149</v>
      </c>
      <c r="R165" s="71">
        <v>38.184614598207098</v>
      </c>
      <c r="S165" s="44">
        <v>44.27624291728339</v>
      </c>
      <c r="T165" s="44">
        <v>53.846223041341773</v>
      </c>
      <c r="U165" s="44">
        <v>59.898246788842087</v>
      </c>
      <c r="V165" s="44">
        <v>70.700607380085358</v>
      </c>
      <c r="W165" s="72">
        <v>75.832649420360454</v>
      </c>
    </row>
    <row r="166" spans="17:23" x14ac:dyDescent="0.25">
      <c r="Q166">
        <v>150</v>
      </c>
      <c r="R166" s="71">
        <v>38.534742811729608</v>
      </c>
      <c r="S166" s="44">
        <v>37.407444791332409</v>
      </c>
      <c r="T166" s="44">
        <v>38.005258692882627</v>
      </c>
      <c r="U166" s="44">
        <v>46.30807514614969</v>
      </c>
      <c r="V166" s="44">
        <v>49.017856514317266</v>
      </c>
      <c r="W166" s="72">
        <v>54.982502764576026</v>
      </c>
    </row>
    <row r="167" spans="17:23" x14ac:dyDescent="0.25">
      <c r="Q167">
        <v>151</v>
      </c>
      <c r="R167" s="71">
        <v>39.553443734926404</v>
      </c>
      <c r="S167" s="44">
        <v>43.085588148109331</v>
      </c>
      <c r="T167" s="44">
        <v>44.599452837673589</v>
      </c>
      <c r="U167" s="44">
        <v>50.190483637272187</v>
      </c>
      <c r="V167" s="44">
        <v>44.408871935470003</v>
      </c>
      <c r="W167" s="72">
        <v>47.157294731822056</v>
      </c>
    </row>
    <row r="168" spans="17:23" x14ac:dyDescent="0.25">
      <c r="Q168">
        <v>152</v>
      </c>
      <c r="R168" s="71">
        <v>39.074212545922691</v>
      </c>
      <c r="S168" s="44">
        <v>40.387746349073851</v>
      </c>
      <c r="T168" s="44">
        <v>44.400455516923358</v>
      </c>
      <c r="U168" s="44">
        <v>45.396569297600266</v>
      </c>
      <c r="V168" s="44">
        <v>54.417347206555611</v>
      </c>
      <c r="W168" s="72">
        <v>58.453900994034903</v>
      </c>
    </row>
    <row r="169" spans="17:23" x14ac:dyDescent="0.25">
      <c r="Q169">
        <v>153</v>
      </c>
      <c r="R169" s="71">
        <v>40.622544440543145</v>
      </c>
      <c r="S169" s="44">
        <v>36.529375804452805</v>
      </c>
      <c r="T169" s="44">
        <v>41.757127548596976</v>
      </c>
      <c r="U169" s="44">
        <v>47.511108099463698</v>
      </c>
      <c r="V169" s="44">
        <v>45.003254630551446</v>
      </c>
      <c r="W169" s="72">
        <v>41.996639072766207</v>
      </c>
    </row>
    <row r="170" spans="17:23" x14ac:dyDescent="0.25">
      <c r="Q170">
        <v>154</v>
      </c>
      <c r="R170" s="71">
        <v>39.794628168070474</v>
      </c>
      <c r="S170" s="44">
        <v>43.161181990525129</v>
      </c>
      <c r="T170" s="44">
        <v>47.428247288795831</v>
      </c>
      <c r="U170" s="44">
        <v>48.95247323022074</v>
      </c>
      <c r="V170" s="44">
        <v>56.486116862430336</v>
      </c>
      <c r="W170" s="72">
        <v>65.256226408399911</v>
      </c>
    </row>
    <row r="171" spans="17:23" x14ac:dyDescent="0.25">
      <c r="Q171">
        <v>155</v>
      </c>
      <c r="R171" s="71">
        <v>40.933984626169568</v>
      </c>
      <c r="S171" s="44">
        <v>43.865195487177424</v>
      </c>
      <c r="T171" s="44">
        <v>45.504891865375555</v>
      </c>
      <c r="U171" s="44">
        <v>47.093057473465095</v>
      </c>
      <c r="V171" s="44">
        <v>51.081649101407265</v>
      </c>
      <c r="W171" s="72">
        <v>54.430589702394627</v>
      </c>
    </row>
    <row r="172" spans="17:23" x14ac:dyDescent="0.25">
      <c r="Q172">
        <v>156</v>
      </c>
      <c r="R172" s="71">
        <v>40.69480031531937</v>
      </c>
      <c r="S172" s="44">
        <v>44.854788349397602</v>
      </c>
      <c r="T172" s="44">
        <v>47.576196129930842</v>
      </c>
      <c r="U172" s="44">
        <v>42.896686814568113</v>
      </c>
      <c r="V172" s="44">
        <v>54.17075763899885</v>
      </c>
      <c r="W172" s="72">
        <v>69.578100638169872</v>
      </c>
    </row>
    <row r="173" spans="17:23" x14ac:dyDescent="0.25">
      <c r="Q173">
        <v>157</v>
      </c>
      <c r="R173" s="71">
        <v>39.478921601309999</v>
      </c>
      <c r="S173" s="44">
        <v>36.671137508171597</v>
      </c>
      <c r="T173" s="44">
        <v>44.494274145889989</v>
      </c>
      <c r="U173" s="44">
        <v>49.388845643769741</v>
      </c>
      <c r="V173" s="44">
        <v>58.064709030118685</v>
      </c>
      <c r="W173" s="72">
        <v>70.15441523423155</v>
      </c>
    </row>
    <row r="174" spans="17:23" x14ac:dyDescent="0.25">
      <c r="Q174">
        <v>158</v>
      </c>
      <c r="R174" s="71">
        <v>39.071367107389143</v>
      </c>
      <c r="S174" s="44">
        <v>47.72290586200765</v>
      </c>
      <c r="T174" s="44">
        <v>46.918670935990633</v>
      </c>
      <c r="U174" s="44">
        <v>50.163087194561584</v>
      </c>
      <c r="V174" s="44">
        <v>64.091282877538262</v>
      </c>
      <c r="W174" s="72">
        <v>83.759690409260486</v>
      </c>
    </row>
    <row r="175" spans="17:23" x14ac:dyDescent="0.25">
      <c r="Q175">
        <v>159</v>
      </c>
      <c r="R175" s="71">
        <v>38.468965125353016</v>
      </c>
      <c r="S175" s="44">
        <v>50.741058150047351</v>
      </c>
      <c r="T175" s="44">
        <v>50.466448316835752</v>
      </c>
      <c r="U175" s="44">
        <v>44.455652466132072</v>
      </c>
      <c r="V175" s="44">
        <v>46.898812262908699</v>
      </c>
      <c r="W175" s="72">
        <v>52.629956199001356</v>
      </c>
    </row>
    <row r="176" spans="17:23" x14ac:dyDescent="0.25">
      <c r="Q176">
        <v>160</v>
      </c>
      <c r="R176" s="71">
        <v>37.958733106371227</v>
      </c>
      <c r="S176" s="44">
        <v>46.689273514356124</v>
      </c>
      <c r="T176" s="44">
        <v>52.705476438178081</v>
      </c>
      <c r="U176" s="44">
        <v>58.686145206919178</v>
      </c>
      <c r="V176" s="44">
        <v>64.252002082696293</v>
      </c>
      <c r="W176" s="72">
        <v>71.343895633356055</v>
      </c>
    </row>
    <row r="177" spans="17:23" x14ac:dyDescent="0.25">
      <c r="Q177">
        <v>161</v>
      </c>
      <c r="R177" s="71">
        <v>40.150757287148934</v>
      </c>
      <c r="S177" s="44">
        <v>44.795041787637352</v>
      </c>
      <c r="T177" s="44">
        <v>48.908342649708942</v>
      </c>
      <c r="U177" s="44">
        <v>66.548541855309978</v>
      </c>
      <c r="V177" s="44">
        <v>66.393383931933329</v>
      </c>
      <c r="W177" s="72">
        <v>85.425468131807818</v>
      </c>
    </row>
    <row r="178" spans="17:23" x14ac:dyDescent="0.25">
      <c r="Q178">
        <v>162</v>
      </c>
      <c r="R178" s="71">
        <v>40.18491321736267</v>
      </c>
      <c r="S178" s="44">
        <v>42.864092575659996</v>
      </c>
      <c r="T178" s="44">
        <v>54.594376653110999</v>
      </c>
      <c r="U178" s="44">
        <v>63.403038992653052</v>
      </c>
      <c r="V178" s="44">
        <v>82.666549372721704</v>
      </c>
      <c r="W178" s="72">
        <v>106.33250645802191</v>
      </c>
    </row>
    <row r="179" spans="17:23" x14ac:dyDescent="0.25">
      <c r="Q179">
        <v>163</v>
      </c>
      <c r="R179" s="71">
        <v>38.945081028324545</v>
      </c>
      <c r="S179" s="44">
        <v>40.563654000104869</v>
      </c>
      <c r="T179" s="44">
        <v>40.329261090319122</v>
      </c>
      <c r="U179" s="44">
        <v>47.877679307939943</v>
      </c>
      <c r="V179" s="44">
        <v>45.914541780352366</v>
      </c>
      <c r="W179" s="72">
        <v>45.306555423759981</v>
      </c>
    </row>
    <row r="180" spans="17:23" x14ac:dyDescent="0.25">
      <c r="Q180">
        <v>164</v>
      </c>
      <c r="R180" s="71">
        <v>38.094848347815379</v>
      </c>
      <c r="S180" s="44">
        <v>37.895982641391583</v>
      </c>
      <c r="T180" s="44">
        <v>44.073782778913206</v>
      </c>
      <c r="U180" s="44">
        <v>46.0820162744943</v>
      </c>
      <c r="V180" s="44">
        <v>50.437326868881271</v>
      </c>
      <c r="W180" s="72">
        <v>58.056526446891432</v>
      </c>
    </row>
    <row r="181" spans="17:23" x14ac:dyDescent="0.25">
      <c r="Q181">
        <v>165</v>
      </c>
      <c r="R181" s="71">
        <v>38.407064503318594</v>
      </c>
      <c r="S181" s="44">
        <v>41.9501820399922</v>
      </c>
      <c r="T181" s="44">
        <v>50.146587061044059</v>
      </c>
      <c r="U181" s="44">
        <v>56.305987059696221</v>
      </c>
      <c r="V181" s="44">
        <v>55.698596537139323</v>
      </c>
      <c r="W181" s="72">
        <v>65.877388852292128</v>
      </c>
    </row>
    <row r="182" spans="17:23" x14ac:dyDescent="0.25">
      <c r="Q182">
        <v>166</v>
      </c>
      <c r="R182" s="71">
        <v>38.782426951636573</v>
      </c>
      <c r="S182" s="44">
        <v>41.358584409768447</v>
      </c>
      <c r="T182" s="44">
        <v>47.761991476042773</v>
      </c>
      <c r="U182" s="44">
        <v>47.264539134072216</v>
      </c>
      <c r="V182" s="44">
        <v>55.411153084171055</v>
      </c>
      <c r="W182" s="72">
        <v>59.806813622705576</v>
      </c>
    </row>
    <row r="183" spans="17:23" x14ac:dyDescent="0.25">
      <c r="Q183">
        <v>167</v>
      </c>
      <c r="R183" s="71">
        <v>40.066881702928164</v>
      </c>
      <c r="S183" s="44">
        <v>42.140297049261221</v>
      </c>
      <c r="T183" s="44">
        <v>44.711554918174912</v>
      </c>
      <c r="U183" s="44">
        <v>55.713016576823485</v>
      </c>
      <c r="V183" s="44">
        <v>54.607734256473208</v>
      </c>
      <c r="W183" s="72">
        <v>65.289655492284027</v>
      </c>
    </row>
    <row r="184" spans="17:23" x14ac:dyDescent="0.25">
      <c r="Q184">
        <v>168</v>
      </c>
      <c r="R184" s="71">
        <v>37.76836563252877</v>
      </c>
      <c r="S184" s="44">
        <v>40.576987727192027</v>
      </c>
      <c r="T184" s="44">
        <v>40.068395211810724</v>
      </c>
      <c r="U184" s="44">
        <v>41.157381053810504</v>
      </c>
      <c r="V184" s="44">
        <v>43.272964778130493</v>
      </c>
      <c r="W184" s="72">
        <v>47.786294417685987</v>
      </c>
    </row>
    <row r="185" spans="17:23" x14ac:dyDescent="0.25">
      <c r="Q185">
        <v>169</v>
      </c>
      <c r="R185" s="71">
        <v>40.943568100770037</v>
      </c>
      <c r="S185" s="44">
        <v>43.322870765188128</v>
      </c>
      <c r="T185" s="44">
        <v>52.508667249932174</v>
      </c>
      <c r="U185" s="44">
        <v>63.300125156292545</v>
      </c>
      <c r="V185" s="44">
        <v>71.238538475310946</v>
      </c>
      <c r="W185" s="72">
        <v>79.260828258807692</v>
      </c>
    </row>
    <row r="186" spans="17:23" x14ac:dyDescent="0.25">
      <c r="Q186">
        <v>170</v>
      </c>
      <c r="R186" s="71">
        <v>42.493514755821373</v>
      </c>
      <c r="S186" s="44">
        <v>43.655004902989731</v>
      </c>
      <c r="T186" s="44">
        <v>52.576959173932586</v>
      </c>
      <c r="U186" s="44">
        <v>58.7802779159449</v>
      </c>
      <c r="V186" s="44">
        <v>69.69940194814636</v>
      </c>
      <c r="W186" s="72">
        <v>90.131305261017474</v>
      </c>
    </row>
    <row r="187" spans="17:23" x14ac:dyDescent="0.25">
      <c r="Q187">
        <v>171</v>
      </c>
      <c r="R187" s="71">
        <v>38.848771735739852</v>
      </c>
      <c r="S187" s="44">
        <v>42.45560070449914</v>
      </c>
      <c r="T187" s="44">
        <v>39.26197969059205</v>
      </c>
      <c r="U187" s="44">
        <v>45.454825437155293</v>
      </c>
      <c r="V187" s="44">
        <v>49.693955595915817</v>
      </c>
      <c r="W187" s="72">
        <v>54.885060522762771</v>
      </c>
    </row>
    <row r="188" spans="17:23" x14ac:dyDescent="0.25">
      <c r="Q188">
        <v>172</v>
      </c>
      <c r="R188" s="71">
        <v>39.404573056573803</v>
      </c>
      <c r="S188" s="44">
        <v>40.265033790134034</v>
      </c>
      <c r="T188" s="44">
        <v>48.900975014784045</v>
      </c>
      <c r="U188" s="44">
        <v>46.810906785042533</v>
      </c>
      <c r="V188" s="44">
        <v>48.172863133229619</v>
      </c>
      <c r="W188" s="72">
        <v>57.254111642813513</v>
      </c>
    </row>
    <row r="189" spans="17:23" x14ac:dyDescent="0.25">
      <c r="Q189">
        <v>173</v>
      </c>
      <c r="R189" s="71">
        <v>38.167307235195572</v>
      </c>
      <c r="S189" s="44">
        <v>37.155196488970766</v>
      </c>
      <c r="T189" s="44">
        <v>36.267005394811157</v>
      </c>
      <c r="U189" s="44">
        <v>42.289181876485635</v>
      </c>
      <c r="V189" s="44">
        <v>53.64447705689728</v>
      </c>
      <c r="W189" s="72">
        <v>63.877271477994711</v>
      </c>
    </row>
    <row r="190" spans="17:23" x14ac:dyDescent="0.25">
      <c r="Q190">
        <v>174</v>
      </c>
      <c r="R190" s="71">
        <v>39.626804130104624</v>
      </c>
      <c r="S190" s="44">
        <v>44.298286750625884</v>
      </c>
      <c r="T190" s="44">
        <v>44.336333319216806</v>
      </c>
      <c r="U190" s="44">
        <v>48.153453838071229</v>
      </c>
      <c r="V190" s="44">
        <v>54.122533008636495</v>
      </c>
      <c r="W190" s="72">
        <v>62.640383441739445</v>
      </c>
    </row>
    <row r="191" spans="17:23" x14ac:dyDescent="0.25">
      <c r="Q191">
        <v>175</v>
      </c>
      <c r="R191" s="71">
        <v>40.22104859092034</v>
      </c>
      <c r="S191" s="44">
        <v>38.778770675208271</v>
      </c>
      <c r="T191" s="44">
        <v>37.943084598018949</v>
      </c>
      <c r="U191" s="44">
        <v>43.671122213064692</v>
      </c>
      <c r="V191" s="44">
        <v>50.868156417412514</v>
      </c>
      <c r="W191" s="72">
        <v>53.120169877747138</v>
      </c>
    </row>
    <row r="192" spans="17:23" x14ac:dyDescent="0.25">
      <c r="Q192">
        <v>176</v>
      </c>
      <c r="R192" s="71">
        <v>39.53040967459728</v>
      </c>
      <c r="S192" s="44">
        <v>43.401209554781673</v>
      </c>
      <c r="T192" s="44">
        <v>47.69013542128264</v>
      </c>
      <c r="U192" s="44">
        <v>55.400088927442688</v>
      </c>
      <c r="V192" s="44">
        <v>60.686838286863846</v>
      </c>
      <c r="W192" s="72">
        <v>68.733212563768646</v>
      </c>
    </row>
    <row r="193" spans="17:23" x14ac:dyDescent="0.25">
      <c r="Q193">
        <v>177</v>
      </c>
      <c r="R193" s="71">
        <v>39.247683912735042</v>
      </c>
      <c r="S193" s="44">
        <v>43.05573955672957</v>
      </c>
      <c r="T193" s="44">
        <v>53.169799705442465</v>
      </c>
      <c r="U193" s="44">
        <v>56.014082216979567</v>
      </c>
      <c r="V193" s="44">
        <v>74.725388873987512</v>
      </c>
      <c r="W193" s="72">
        <v>90.461933920079943</v>
      </c>
    </row>
    <row r="194" spans="17:23" x14ac:dyDescent="0.25">
      <c r="Q194">
        <v>178</v>
      </c>
      <c r="R194" s="71">
        <v>39.275343624777896</v>
      </c>
      <c r="S194" s="44">
        <v>40.967136742154253</v>
      </c>
      <c r="T194" s="44">
        <v>42.081899343621998</v>
      </c>
      <c r="U194" s="44">
        <v>40.887897756467623</v>
      </c>
      <c r="V194" s="44">
        <v>47.164385198538561</v>
      </c>
      <c r="W194" s="72">
        <v>54.246273690271963</v>
      </c>
    </row>
    <row r="195" spans="17:23" x14ac:dyDescent="0.25">
      <c r="Q195">
        <v>179</v>
      </c>
      <c r="R195" s="71">
        <v>39.384429138831358</v>
      </c>
      <c r="S195" s="44">
        <v>41.855421066265151</v>
      </c>
      <c r="T195" s="44">
        <v>49.690949729560728</v>
      </c>
      <c r="U195" s="44">
        <v>57.579921487212133</v>
      </c>
      <c r="V195" s="44">
        <v>80.110899678640706</v>
      </c>
      <c r="W195" s="72">
        <v>106.40915117891396</v>
      </c>
    </row>
    <row r="196" spans="17:23" x14ac:dyDescent="0.25">
      <c r="Q196">
        <v>180</v>
      </c>
      <c r="R196" s="71">
        <v>40.123578907303539</v>
      </c>
      <c r="S196" s="44">
        <v>43.142317451255032</v>
      </c>
      <c r="T196" s="44">
        <v>42.861214655542042</v>
      </c>
      <c r="U196" s="44">
        <v>44.277616920087198</v>
      </c>
      <c r="V196" s="44">
        <v>45.092041381871908</v>
      </c>
      <c r="W196" s="72">
        <v>52.687012235430345</v>
      </c>
    </row>
    <row r="197" spans="17:23" x14ac:dyDescent="0.25">
      <c r="Q197">
        <v>181</v>
      </c>
      <c r="R197" s="71">
        <v>41.492432093436378</v>
      </c>
      <c r="S197" s="44">
        <v>41.74721293348351</v>
      </c>
      <c r="T197" s="44">
        <v>42.504443996184392</v>
      </c>
      <c r="U197" s="44">
        <v>44.609345571756791</v>
      </c>
      <c r="V197" s="44">
        <v>55.309455681361442</v>
      </c>
      <c r="W197" s="72">
        <v>66.510405757239354</v>
      </c>
    </row>
    <row r="198" spans="17:23" x14ac:dyDescent="0.25">
      <c r="Q198">
        <v>182</v>
      </c>
      <c r="R198" s="71">
        <v>37.410550691538603</v>
      </c>
      <c r="S198" s="44">
        <v>42.503206171058494</v>
      </c>
      <c r="T198" s="44">
        <v>47.288977409151485</v>
      </c>
      <c r="U198" s="44">
        <v>47.661168336412274</v>
      </c>
      <c r="V198" s="44">
        <v>55.133852915056195</v>
      </c>
      <c r="W198" s="72">
        <v>65.609926804225239</v>
      </c>
    </row>
    <row r="199" spans="17:23" x14ac:dyDescent="0.25">
      <c r="Q199">
        <v>183</v>
      </c>
      <c r="R199" s="71">
        <v>37.751964592253032</v>
      </c>
      <c r="S199" s="44">
        <v>36.781769005843387</v>
      </c>
      <c r="T199" s="44">
        <v>42.949494159342194</v>
      </c>
      <c r="U199" s="44">
        <v>46.372491299591324</v>
      </c>
      <c r="V199" s="44">
        <v>49.071540842632714</v>
      </c>
      <c r="W199" s="72">
        <v>58.500917411791789</v>
      </c>
    </row>
    <row r="200" spans="17:23" x14ac:dyDescent="0.25">
      <c r="Q200">
        <v>184</v>
      </c>
      <c r="R200" s="71">
        <v>40.314167417833403</v>
      </c>
      <c r="S200" s="44">
        <v>42.337942328753847</v>
      </c>
      <c r="T200" s="44">
        <v>44.121482400724602</v>
      </c>
      <c r="U200" s="44">
        <v>52.843173950226749</v>
      </c>
      <c r="V200" s="44">
        <v>54.60767401226154</v>
      </c>
      <c r="W200" s="72">
        <v>62.812981285396617</v>
      </c>
    </row>
    <row r="201" spans="17:23" x14ac:dyDescent="0.25">
      <c r="Q201">
        <v>185</v>
      </c>
      <c r="R201" s="71">
        <v>38.873379871189563</v>
      </c>
      <c r="S201" s="44">
        <v>41.361420284498614</v>
      </c>
      <c r="T201" s="44">
        <v>34.697240772328563</v>
      </c>
      <c r="U201" s="44">
        <v>34.724415659230097</v>
      </c>
      <c r="V201" s="44">
        <v>35.024502690478911</v>
      </c>
      <c r="W201" s="72">
        <v>37.609317565410421</v>
      </c>
    </row>
    <row r="202" spans="17:23" x14ac:dyDescent="0.25">
      <c r="Q202">
        <v>186</v>
      </c>
      <c r="R202" s="71">
        <v>40.180440461152088</v>
      </c>
      <c r="S202" s="44">
        <v>43.660003988112344</v>
      </c>
      <c r="T202" s="44">
        <v>44.488410657630482</v>
      </c>
      <c r="U202" s="44">
        <v>52.816756712053319</v>
      </c>
      <c r="V202" s="44">
        <v>59.563425224267803</v>
      </c>
      <c r="W202" s="72">
        <v>66.731045511262494</v>
      </c>
    </row>
    <row r="203" spans="17:23" x14ac:dyDescent="0.25">
      <c r="Q203">
        <v>187</v>
      </c>
      <c r="R203" s="71">
        <v>39.798170473720525</v>
      </c>
      <c r="S203" s="44">
        <v>40.282397744802381</v>
      </c>
      <c r="T203" s="44">
        <v>47.596473322221676</v>
      </c>
      <c r="U203" s="44">
        <v>46.602461116813075</v>
      </c>
      <c r="V203" s="44">
        <v>54.088884024822462</v>
      </c>
      <c r="W203" s="72">
        <v>61.310300279014797</v>
      </c>
    </row>
    <row r="204" spans="17:23" x14ac:dyDescent="0.25">
      <c r="Q204">
        <v>188</v>
      </c>
      <c r="R204" s="71">
        <v>38.474773336241391</v>
      </c>
      <c r="S204" s="44">
        <v>40.957413813341205</v>
      </c>
      <c r="T204" s="44">
        <v>47.074496171629278</v>
      </c>
      <c r="U204" s="44">
        <v>56.083879825753051</v>
      </c>
      <c r="V204" s="44">
        <v>64.245727591967977</v>
      </c>
      <c r="W204" s="72">
        <v>88.703466548614003</v>
      </c>
    </row>
    <row r="205" spans="17:23" x14ac:dyDescent="0.25">
      <c r="Q205">
        <v>189</v>
      </c>
      <c r="R205" s="71">
        <v>39.482325803056469</v>
      </c>
      <c r="S205" s="44">
        <v>42.542537520284554</v>
      </c>
      <c r="T205" s="44">
        <v>46.218524066656244</v>
      </c>
      <c r="U205" s="44">
        <v>51.600206664147471</v>
      </c>
      <c r="V205" s="44">
        <v>63.897857177005477</v>
      </c>
      <c r="W205" s="72">
        <v>72.274235228676048</v>
      </c>
    </row>
    <row r="206" spans="17:23" x14ac:dyDescent="0.25">
      <c r="Q206">
        <v>190</v>
      </c>
      <c r="R206" s="71">
        <v>40.415506066495702</v>
      </c>
      <c r="S206" s="44">
        <v>43.563346716513358</v>
      </c>
      <c r="T206" s="44">
        <v>51.311368188864293</v>
      </c>
      <c r="U206" s="44">
        <v>53.11615118263741</v>
      </c>
      <c r="V206" s="44">
        <v>63.014934355549599</v>
      </c>
      <c r="W206" s="72">
        <v>74.069896362720939</v>
      </c>
    </row>
    <row r="207" spans="17:23" x14ac:dyDescent="0.25">
      <c r="Q207">
        <v>191</v>
      </c>
      <c r="R207" s="71">
        <v>37.893244844098916</v>
      </c>
      <c r="S207" s="44">
        <v>35.673550220063298</v>
      </c>
      <c r="T207" s="44">
        <v>46.094168553266591</v>
      </c>
      <c r="U207" s="44">
        <v>51.108882487515743</v>
      </c>
      <c r="V207" s="44">
        <v>50.489486114006851</v>
      </c>
      <c r="W207" s="72">
        <v>56.560948385630319</v>
      </c>
    </row>
    <row r="208" spans="17:23" x14ac:dyDescent="0.25">
      <c r="Q208">
        <v>192</v>
      </c>
      <c r="R208" s="71">
        <v>38.363924447444916</v>
      </c>
      <c r="S208" s="44">
        <v>41.420527848578928</v>
      </c>
      <c r="T208" s="44">
        <v>42.365612642797259</v>
      </c>
      <c r="U208" s="44">
        <v>45.850435645333192</v>
      </c>
      <c r="V208" s="44">
        <v>51.220578572067836</v>
      </c>
      <c r="W208" s="72">
        <v>60.54550552321119</v>
      </c>
    </row>
    <row r="209" spans="17:23" x14ac:dyDescent="0.25">
      <c r="Q209">
        <v>193</v>
      </c>
      <c r="R209" s="71">
        <v>38.988019035644406</v>
      </c>
      <c r="S209" s="44">
        <v>41.664893790639084</v>
      </c>
      <c r="T209" s="44">
        <v>46.069779200621078</v>
      </c>
      <c r="U209" s="44">
        <v>46.049309809646999</v>
      </c>
      <c r="V209" s="44">
        <v>54.860896758571215</v>
      </c>
      <c r="W209" s="72">
        <v>71.382475996954341</v>
      </c>
    </row>
    <row r="210" spans="17:23" x14ac:dyDescent="0.25">
      <c r="Q210">
        <v>194</v>
      </c>
      <c r="R210" s="71">
        <v>38.551222268957581</v>
      </c>
      <c r="S210" s="44">
        <v>42.528190938188374</v>
      </c>
      <c r="T210" s="44">
        <v>43.989484160139241</v>
      </c>
      <c r="U210" s="44">
        <v>42.283111546521035</v>
      </c>
      <c r="V210" s="44">
        <v>47.16474749654833</v>
      </c>
      <c r="W210" s="72">
        <v>50.9631175119139</v>
      </c>
    </row>
    <row r="211" spans="17:23" x14ac:dyDescent="0.25">
      <c r="Q211">
        <v>195</v>
      </c>
      <c r="R211" s="71">
        <v>38.047724313109974</v>
      </c>
      <c r="S211" s="44">
        <v>42.049071184731403</v>
      </c>
      <c r="T211" s="44">
        <v>45.651167212247771</v>
      </c>
      <c r="U211" s="44">
        <v>54.689512951798207</v>
      </c>
      <c r="V211" s="44">
        <v>69.330998818120918</v>
      </c>
      <c r="W211" s="72">
        <v>90.375906087359795</v>
      </c>
    </row>
    <row r="212" spans="17:23" x14ac:dyDescent="0.25">
      <c r="Q212">
        <v>196</v>
      </c>
      <c r="R212" s="71">
        <v>39.309371317076192</v>
      </c>
      <c r="S212" s="44">
        <v>44.140661441172384</v>
      </c>
      <c r="T212" s="44">
        <v>54.865262596867836</v>
      </c>
      <c r="U212" s="44">
        <v>54.86023499900007</v>
      </c>
      <c r="V212" s="44">
        <v>55.924875487275607</v>
      </c>
      <c r="W212" s="72">
        <v>61.00204420439438</v>
      </c>
    </row>
    <row r="213" spans="17:23" x14ac:dyDescent="0.25">
      <c r="Q213">
        <v>197</v>
      </c>
      <c r="R213" s="71">
        <v>39.723127299422003</v>
      </c>
      <c r="S213" s="44">
        <v>41.994589058802937</v>
      </c>
      <c r="T213" s="44">
        <v>48.298980382958909</v>
      </c>
      <c r="U213" s="44">
        <v>57.408260229528892</v>
      </c>
      <c r="V213" s="44">
        <v>74.166328322960041</v>
      </c>
      <c r="W213" s="72">
        <v>98.232592649085589</v>
      </c>
    </row>
    <row r="214" spans="17:23" x14ac:dyDescent="0.25">
      <c r="Q214">
        <v>198</v>
      </c>
      <c r="R214" s="71">
        <v>38.864055435334684</v>
      </c>
      <c r="S214" s="44">
        <v>35.830993418589969</v>
      </c>
      <c r="T214" s="44">
        <v>39.107496085987172</v>
      </c>
      <c r="U214" s="44">
        <v>49.114403033011179</v>
      </c>
      <c r="V214" s="44">
        <v>59.676040828854745</v>
      </c>
      <c r="W214" s="72">
        <v>66.004918385724977</v>
      </c>
    </row>
    <row r="215" spans="17:23" x14ac:dyDescent="0.25">
      <c r="Q215">
        <v>199</v>
      </c>
      <c r="R215" s="71">
        <v>39.752202871116964</v>
      </c>
      <c r="S215" s="44">
        <v>36.015256338579761</v>
      </c>
      <c r="T215" s="44">
        <v>40.745137328915867</v>
      </c>
      <c r="U215" s="44">
        <v>44.422197214876277</v>
      </c>
      <c r="V215" s="44">
        <v>52.500676031781559</v>
      </c>
      <c r="W215" s="72">
        <v>52.441033168280761</v>
      </c>
    </row>
    <row r="216" spans="17:23" x14ac:dyDescent="0.25">
      <c r="Q216">
        <v>200</v>
      </c>
      <c r="R216" s="71">
        <v>39.618873244348343</v>
      </c>
      <c r="S216" s="44">
        <v>44.97505381367683</v>
      </c>
      <c r="T216" s="44">
        <v>42.061207385380811</v>
      </c>
      <c r="U216" s="44">
        <v>44.146958464690343</v>
      </c>
      <c r="V216" s="44">
        <v>41.323569910804061</v>
      </c>
      <c r="W216" s="72">
        <v>55.938366226756564</v>
      </c>
    </row>
    <row r="217" spans="17:23" x14ac:dyDescent="0.25">
      <c r="Q217">
        <v>201</v>
      </c>
      <c r="R217" s="71">
        <v>39.205900778471403</v>
      </c>
      <c r="S217" s="44">
        <v>38.688413592228081</v>
      </c>
      <c r="T217" s="44">
        <v>41.61329013875585</v>
      </c>
      <c r="U217" s="44">
        <v>40.247300767237469</v>
      </c>
      <c r="V217" s="44">
        <v>48.85367319038432</v>
      </c>
      <c r="W217" s="72">
        <v>53.951177957554862</v>
      </c>
    </row>
    <row r="218" spans="17:23" x14ac:dyDescent="0.25">
      <c r="Q218">
        <v>202</v>
      </c>
      <c r="R218" s="71">
        <v>39.026787254698952</v>
      </c>
      <c r="S218" s="44">
        <v>41.070886158986866</v>
      </c>
      <c r="T218" s="44">
        <v>42.075547040869985</v>
      </c>
      <c r="U218" s="44">
        <v>48.387884587667614</v>
      </c>
      <c r="V218" s="44">
        <v>57.088471752440995</v>
      </c>
      <c r="W218" s="72">
        <v>63.497547795622268</v>
      </c>
    </row>
    <row r="219" spans="17:23" x14ac:dyDescent="0.25">
      <c r="Q219">
        <v>203</v>
      </c>
      <c r="R219" s="71">
        <v>38.98772238992489</v>
      </c>
      <c r="S219" s="44">
        <v>35.396891670160478</v>
      </c>
      <c r="T219" s="44">
        <v>44.00764472309524</v>
      </c>
      <c r="U219" s="44">
        <v>49.731599554693389</v>
      </c>
      <c r="V219" s="44">
        <v>65.785916857069296</v>
      </c>
      <c r="W219" s="72">
        <v>76.531238179343774</v>
      </c>
    </row>
    <row r="220" spans="17:23" x14ac:dyDescent="0.25">
      <c r="Q220">
        <v>204</v>
      </c>
      <c r="R220" s="71">
        <v>39.034025175593023</v>
      </c>
      <c r="S220" s="44">
        <v>41.621456532398916</v>
      </c>
      <c r="T220" s="44">
        <v>48.677113477533545</v>
      </c>
      <c r="U220" s="44">
        <v>59.710683883963654</v>
      </c>
      <c r="V220" s="44">
        <v>67.265246754388656</v>
      </c>
      <c r="W220" s="72">
        <v>65.278619828145821</v>
      </c>
    </row>
    <row r="221" spans="17:23" x14ac:dyDescent="0.25">
      <c r="Q221">
        <v>205</v>
      </c>
      <c r="R221" s="71">
        <v>39.075205675112045</v>
      </c>
      <c r="S221" s="44">
        <v>40.111343337525682</v>
      </c>
      <c r="T221" s="44">
        <v>45.17307968643658</v>
      </c>
      <c r="U221" s="44">
        <v>50.480479594469131</v>
      </c>
      <c r="V221" s="44">
        <v>66.987481786970491</v>
      </c>
      <c r="W221" s="72">
        <v>72.590047999242842</v>
      </c>
    </row>
    <row r="222" spans="17:23" x14ac:dyDescent="0.25">
      <c r="Q222">
        <v>206</v>
      </c>
      <c r="R222" s="71">
        <v>39.433354904862917</v>
      </c>
      <c r="S222" s="44">
        <v>52.715843245069863</v>
      </c>
      <c r="T222" s="44">
        <v>55.342664627792068</v>
      </c>
      <c r="U222" s="44">
        <v>63.61110907916818</v>
      </c>
      <c r="V222" s="44">
        <v>74.315883142336418</v>
      </c>
      <c r="W222" s="72">
        <v>84.818923701393629</v>
      </c>
    </row>
    <row r="223" spans="17:23" x14ac:dyDescent="0.25">
      <c r="Q223">
        <v>207</v>
      </c>
      <c r="R223" s="71">
        <v>39.819391201192431</v>
      </c>
      <c r="S223" s="44">
        <v>39.55021826345056</v>
      </c>
      <c r="T223" s="44">
        <v>49.276416355005203</v>
      </c>
      <c r="U223" s="44">
        <v>48.01729249571919</v>
      </c>
      <c r="V223" s="44">
        <v>51.944431012377024</v>
      </c>
      <c r="W223" s="72">
        <v>55.002515678312001</v>
      </c>
    </row>
    <row r="224" spans="17:23" x14ac:dyDescent="0.25">
      <c r="Q224">
        <v>208</v>
      </c>
      <c r="R224" s="71">
        <v>39.561980409788752</v>
      </c>
      <c r="S224" s="44">
        <v>42.844758145367017</v>
      </c>
      <c r="T224" s="44">
        <v>44.306723938059335</v>
      </c>
      <c r="U224" s="44">
        <v>44.255222465242419</v>
      </c>
      <c r="V224" s="44">
        <v>57.368329175540985</v>
      </c>
      <c r="W224" s="72">
        <v>56.881980595396193</v>
      </c>
    </row>
    <row r="225" spans="17:23" x14ac:dyDescent="0.25">
      <c r="Q225">
        <v>209</v>
      </c>
      <c r="R225" s="71">
        <v>38.749539470830115</v>
      </c>
      <c r="S225" s="44">
        <v>46.700192883089329</v>
      </c>
      <c r="T225" s="44">
        <v>46.787649205612269</v>
      </c>
      <c r="U225" s="44">
        <v>57.200129681451031</v>
      </c>
      <c r="V225" s="44">
        <v>62.728109638565719</v>
      </c>
      <c r="W225" s="72">
        <v>79.018312157635719</v>
      </c>
    </row>
    <row r="226" spans="17:23" x14ac:dyDescent="0.25">
      <c r="Q226">
        <v>210</v>
      </c>
      <c r="R226" s="71">
        <v>38.888911232482876</v>
      </c>
      <c r="S226" s="44">
        <v>44.965588474887845</v>
      </c>
      <c r="T226" s="44">
        <v>56.591233769632467</v>
      </c>
      <c r="U226" s="44">
        <v>61.976284652351566</v>
      </c>
      <c r="V226" s="44">
        <v>68.968111895939742</v>
      </c>
      <c r="W226" s="72">
        <v>73.260276283155761</v>
      </c>
    </row>
    <row r="227" spans="17:23" x14ac:dyDescent="0.25">
      <c r="Q227">
        <v>211</v>
      </c>
      <c r="R227" s="71">
        <v>39.783910216153672</v>
      </c>
      <c r="S227" s="44">
        <v>39.584831909840624</v>
      </c>
      <c r="T227" s="44">
        <v>43.443165594392404</v>
      </c>
      <c r="U227" s="44">
        <v>49.768704180407532</v>
      </c>
      <c r="V227" s="44">
        <v>53.794914283852329</v>
      </c>
      <c r="W227" s="72">
        <v>62.384772850671354</v>
      </c>
    </row>
    <row r="228" spans="17:23" x14ac:dyDescent="0.25">
      <c r="Q228">
        <v>212</v>
      </c>
      <c r="R228" s="71">
        <v>39.493628399154275</v>
      </c>
      <c r="S228" s="44">
        <v>43.495191415363628</v>
      </c>
      <c r="T228" s="44">
        <v>39.591346299117369</v>
      </c>
      <c r="U228" s="44">
        <v>41.329707051193871</v>
      </c>
      <c r="V228" s="44">
        <v>45.936787657881212</v>
      </c>
      <c r="W228" s="72">
        <v>48.598051540439393</v>
      </c>
    </row>
    <row r="229" spans="17:23" x14ac:dyDescent="0.25">
      <c r="Q229">
        <v>213</v>
      </c>
      <c r="R229" s="71">
        <v>38.68235699605534</v>
      </c>
      <c r="S229" s="44">
        <v>40.224089472058445</v>
      </c>
      <c r="T229" s="44">
        <v>44.90139463276661</v>
      </c>
      <c r="U229" s="44">
        <v>45.690364472554933</v>
      </c>
      <c r="V229" s="44">
        <v>50.013782319946678</v>
      </c>
      <c r="W229" s="72">
        <v>49.034170963610293</v>
      </c>
    </row>
    <row r="230" spans="17:23" x14ac:dyDescent="0.25">
      <c r="Q230">
        <v>214</v>
      </c>
      <c r="R230" s="71">
        <v>40.000203320151904</v>
      </c>
      <c r="S230" s="44">
        <v>42.577229068381484</v>
      </c>
      <c r="T230" s="44">
        <v>43.246255534894075</v>
      </c>
      <c r="U230" s="44">
        <v>48.590961101397724</v>
      </c>
      <c r="V230" s="44">
        <v>55.607891319008537</v>
      </c>
      <c r="W230" s="72">
        <v>71.963618023605207</v>
      </c>
    </row>
    <row r="231" spans="17:23" x14ac:dyDescent="0.25">
      <c r="Q231">
        <v>215</v>
      </c>
      <c r="R231" s="71">
        <v>38.142980912547912</v>
      </c>
      <c r="S231" s="44">
        <v>40.751299035668012</v>
      </c>
      <c r="T231" s="44">
        <v>45.685817268908373</v>
      </c>
      <c r="U231" s="44">
        <v>42.943826772085735</v>
      </c>
      <c r="V231" s="44">
        <v>50.418184944806818</v>
      </c>
      <c r="W231" s="72">
        <v>53.93009022093019</v>
      </c>
    </row>
    <row r="232" spans="17:23" x14ac:dyDescent="0.25">
      <c r="Q232">
        <v>216</v>
      </c>
      <c r="R232" s="71">
        <v>38.38810499102383</v>
      </c>
      <c r="S232" s="44">
        <v>42.155794960038783</v>
      </c>
      <c r="T232" s="44">
        <v>45.129630523726107</v>
      </c>
      <c r="U232" s="44">
        <v>49.267831071380343</v>
      </c>
      <c r="V232" s="44">
        <v>59.767566161561867</v>
      </c>
      <c r="W232" s="72">
        <v>75.986856615757802</v>
      </c>
    </row>
    <row r="233" spans="17:23" x14ac:dyDescent="0.25">
      <c r="Q233">
        <v>217</v>
      </c>
      <c r="R233" s="71">
        <v>39.188174663190885</v>
      </c>
      <c r="S233" s="44">
        <v>40.965407075855431</v>
      </c>
      <c r="T233" s="44">
        <v>44.199257430119026</v>
      </c>
      <c r="U233" s="44">
        <v>48.017727878615382</v>
      </c>
      <c r="V233" s="44">
        <v>51.77893258176109</v>
      </c>
      <c r="W233" s="72">
        <v>55.465661542669778</v>
      </c>
    </row>
    <row r="234" spans="17:23" x14ac:dyDescent="0.25">
      <c r="Q234">
        <v>218</v>
      </c>
      <c r="R234" s="71">
        <v>39.035488416983405</v>
      </c>
      <c r="S234" s="44">
        <v>43.770201700588402</v>
      </c>
      <c r="T234" s="44">
        <v>52.517588842857137</v>
      </c>
      <c r="U234" s="44">
        <v>60.747211520131138</v>
      </c>
      <c r="V234" s="44">
        <v>70.072929495833719</v>
      </c>
      <c r="W234" s="72">
        <v>71.277480300157521</v>
      </c>
    </row>
    <row r="235" spans="17:23" x14ac:dyDescent="0.25">
      <c r="Q235">
        <v>219</v>
      </c>
      <c r="R235" s="71">
        <v>38.687827859803974</v>
      </c>
      <c r="S235" s="44">
        <v>41.05062977655858</v>
      </c>
      <c r="T235" s="44">
        <v>43.565043107997603</v>
      </c>
      <c r="U235" s="44">
        <v>50.957073264049981</v>
      </c>
      <c r="V235" s="44">
        <v>47.066905406626233</v>
      </c>
      <c r="W235" s="72">
        <v>52.322365791112368</v>
      </c>
    </row>
    <row r="236" spans="17:23" x14ac:dyDescent="0.25">
      <c r="Q236">
        <v>220</v>
      </c>
      <c r="R236" s="71">
        <v>38.297977147820795</v>
      </c>
      <c r="S236" s="44">
        <v>42.348286469910569</v>
      </c>
      <c r="T236" s="44">
        <v>49.336078866108977</v>
      </c>
      <c r="U236" s="44">
        <v>57.268545451455921</v>
      </c>
      <c r="V236" s="44">
        <v>61.322911700350282</v>
      </c>
      <c r="W236" s="72">
        <v>72.710759293181752</v>
      </c>
    </row>
    <row r="237" spans="17:23" x14ac:dyDescent="0.25">
      <c r="Q237">
        <v>221</v>
      </c>
      <c r="R237" s="71">
        <v>40.279196968882324</v>
      </c>
      <c r="S237" s="44">
        <v>40.41223065084597</v>
      </c>
      <c r="T237" s="44">
        <v>46.891504590855583</v>
      </c>
      <c r="U237" s="44">
        <v>52.831828358630673</v>
      </c>
      <c r="V237" s="44">
        <v>63.826906323890576</v>
      </c>
      <c r="W237" s="72">
        <v>63.859775923841553</v>
      </c>
    </row>
    <row r="238" spans="17:23" x14ac:dyDescent="0.25">
      <c r="Q238">
        <v>222</v>
      </c>
      <c r="R238" s="71">
        <v>39.6099165044199</v>
      </c>
      <c r="S238" s="44">
        <v>39.11838659902763</v>
      </c>
      <c r="T238" s="44">
        <v>44.212000534692407</v>
      </c>
      <c r="U238" s="44">
        <v>50.97293091638948</v>
      </c>
      <c r="V238" s="44">
        <v>58.373555004236103</v>
      </c>
      <c r="W238" s="72">
        <v>65.099565651665699</v>
      </c>
    </row>
    <row r="239" spans="17:23" x14ac:dyDescent="0.25">
      <c r="Q239">
        <v>223</v>
      </c>
      <c r="R239" s="71">
        <v>39.403167742903918</v>
      </c>
      <c r="S239" s="44">
        <v>39.922306629939833</v>
      </c>
      <c r="T239" s="44">
        <v>42.07104062348467</v>
      </c>
      <c r="U239" s="44">
        <v>47.708408610892675</v>
      </c>
      <c r="V239" s="44">
        <v>61.620375342114201</v>
      </c>
      <c r="W239" s="72">
        <v>76.788089204850067</v>
      </c>
    </row>
    <row r="240" spans="17:23" x14ac:dyDescent="0.25">
      <c r="Q240">
        <v>224</v>
      </c>
      <c r="R240" s="71">
        <v>39.64900222544351</v>
      </c>
      <c r="S240" s="44">
        <v>43.945074335009501</v>
      </c>
      <c r="T240" s="44">
        <v>44.079250364000018</v>
      </c>
      <c r="U240" s="44">
        <v>48.461859482315802</v>
      </c>
      <c r="V240" s="44">
        <v>50.719281059985697</v>
      </c>
      <c r="W240" s="72">
        <v>56.395929634884844</v>
      </c>
    </row>
    <row r="241" spans="17:23" x14ac:dyDescent="0.25">
      <c r="Q241">
        <v>225</v>
      </c>
      <c r="R241" s="71">
        <v>40.218298494006184</v>
      </c>
      <c r="S241" s="44">
        <v>42.804046599341781</v>
      </c>
      <c r="T241" s="44">
        <v>46.160046779453197</v>
      </c>
      <c r="U241" s="44">
        <v>44.219582139537494</v>
      </c>
      <c r="V241" s="44">
        <v>47.529596130264991</v>
      </c>
      <c r="W241" s="72">
        <v>52.289384067872085</v>
      </c>
    </row>
    <row r="242" spans="17:23" x14ac:dyDescent="0.25">
      <c r="Q242">
        <v>226</v>
      </c>
      <c r="R242" s="71">
        <v>37.794721907292995</v>
      </c>
      <c r="S242" s="44">
        <v>40.044318603766541</v>
      </c>
      <c r="T242" s="44">
        <v>47.336723079308193</v>
      </c>
      <c r="U242" s="44">
        <v>50.869930280051626</v>
      </c>
      <c r="V242" s="44">
        <v>52.337005535922515</v>
      </c>
      <c r="W242" s="72">
        <v>58.92239901731709</v>
      </c>
    </row>
    <row r="243" spans="17:23" x14ac:dyDescent="0.25">
      <c r="Q243">
        <v>227</v>
      </c>
      <c r="R243" s="71">
        <v>39.048205785315574</v>
      </c>
      <c r="S243" s="44">
        <v>45.037058929535974</v>
      </c>
      <c r="T243" s="44">
        <v>50.214534260143814</v>
      </c>
      <c r="U243" s="44">
        <v>66.503523529762532</v>
      </c>
      <c r="V243" s="44">
        <v>72.843186162541926</v>
      </c>
      <c r="W243" s="72">
        <v>72.691098653328325</v>
      </c>
    </row>
    <row r="244" spans="17:23" x14ac:dyDescent="0.25">
      <c r="Q244">
        <v>228</v>
      </c>
      <c r="R244" s="71">
        <v>38.901960233899935</v>
      </c>
      <c r="S244" s="44">
        <v>38.181447622911278</v>
      </c>
      <c r="T244" s="44">
        <v>41.953511194939622</v>
      </c>
      <c r="U244" s="44">
        <v>43.570553760109647</v>
      </c>
      <c r="V244" s="44">
        <v>41.773028116055045</v>
      </c>
      <c r="W244" s="72">
        <v>53.428341239084048</v>
      </c>
    </row>
    <row r="245" spans="17:23" x14ac:dyDescent="0.25">
      <c r="Q245">
        <v>229</v>
      </c>
      <c r="R245" s="71">
        <v>39.426014509904228</v>
      </c>
      <c r="S245" s="44">
        <v>45.916239350446041</v>
      </c>
      <c r="T245" s="44">
        <v>46.338098222421735</v>
      </c>
      <c r="U245" s="44">
        <v>48.784619396362984</v>
      </c>
      <c r="V245" s="44">
        <v>47.425768843837353</v>
      </c>
      <c r="W245" s="72">
        <v>63.274001095291929</v>
      </c>
    </row>
    <row r="246" spans="17:23" x14ac:dyDescent="0.25">
      <c r="Q246">
        <v>230</v>
      </c>
      <c r="R246" s="71">
        <v>38.516435221571541</v>
      </c>
      <c r="S246" s="44">
        <v>42.467290953673377</v>
      </c>
      <c r="T246" s="44">
        <v>55.024247550662807</v>
      </c>
      <c r="U246" s="44">
        <v>54.487951328240172</v>
      </c>
      <c r="V246" s="44">
        <v>58.600038065423902</v>
      </c>
      <c r="W246" s="72">
        <v>64.04286228497574</v>
      </c>
    </row>
    <row r="247" spans="17:23" x14ac:dyDescent="0.25">
      <c r="Q247">
        <v>231</v>
      </c>
      <c r="R247" s="71">
        <v>39.214614769801258</v>
      </c>
      <c r="S247" s="44">
        <v>39.889772272069351</v>
      </c>
      <c r="T247" s="44">
        <v>43.747882842377102</v>
      </c>
      <c r="U247" s="44">
        <v>48.892474947824297</v>
      </c>
      <c r="V247" s="44">
        <v>53.213695310117906</v>
      </c>
      <c r="W247" s="72">
        <v>68.257794801686558</v>
      </c>
    </row>
    <row r="248" spans="17:23" x14ac:dyDescent="0.25">
      <c r="Q248">
        <v>232</v>
      </c>
      <c r="R248" s="71">
        <v>38.774332049904736</v>
      </c>
      <c r="S248" s="44">
        <v>40.934785309612572</v>
      </c>
      <c r="T248" s="44">
        <v>44.536973677675583</v>
      </c>
      <c r="U248" s="44">
        <v>49.07011522556251</v>
      </c>
      <c r="V248" s="44">
        <v>50.130644563086783</v>
      </c>
      <c r="W248" s="72">
        <v>55.638731985423412</v>
      </c>
    </row>
    <row r="249" spans="17:23" x14ac:dyDescent="0.25">
      <c r="Q249">
        <v>233</v>
      </c>
      <c r="R249" s="71">
        <v>39.87807101722499</v>
      </c>
      <c r="S249" s="44">
        <v>47.342490611155149</v>
      </c>
      <c r="T249" s="44">
        <v>54.226724152354144</v>
      </c>
      <c r="U249" s="44">
        <v>64.330442025960764</v>
      </c>
      <c r="V249" s="44">
        <v>75.140524832362829</v>
      </c>
      <c r="W249" s="72">
        <v>90.763429253112932</v>
      </c>
    </row>
    <row r="250" spans="17:23" x14ac:dyDescent="0.25">
      <c r="Q250">
        <v>234</v>
      </c>
      <c r="R250" s="71">
        <v>40.038238722386104</v>
      </c>
      <c r="S250" s="44">
        <v>41.47220658168068</v>
      </c>
      <c r="T250" s="44">
        <v>49.954632759132096</v>
      </c>
      <c r="U250" s="44">
        <v>54.670585302280898</v>
      </c>
      <c r="V250" s="44">
        <v>53.485801892561376</v>
      </c>
      <c r="W250" s="72">
        <v>64.734735075554624</v>
      </c>
    </row>
    <row r="251" spans="17:23" x14ac:dyDescent="0.25">
      <c r="Q251">
        <v>235</v>
      </c>
      <c r="R251" s="71">
        <v>41.842743843140596</v>
      </c>
      <c r="S251" s="44">
        <v>45.962187124415358</v>
      </c>
      <c r="T251" s="44">
        <v>46.085321822932983</v>
      </c>
      <c r="U251" s="44">
        <v>55.436647973279747</v>
      </c>
      <c r="V251" s="44">
        <v>62.497789309210027</v>
      </c>
      <c r="W251" s="72">
        <v>70.591963160950911</v>
      </c>
    </row>
    <row r="252" spans="17:23" x14ac:dyDescent="0.25">
      <c r="Q252">
        <v>236</v>
      </c>
      <c r="R252" s="71">
        <v>40.530220406560503</v>
      </c>
      <c r="S252" s="44">
        <v>45.599372572043308</v>
      </c>
      <c r="T252" s="44">
        <v>55.514172407798206</v>
      </c>
      <c r="U252" s="44">
        <v>61.609679243562624</v>
      </c>
      <c r="V252" s="44">
        <v>66.59143409341543</v>
      </c>
      <c r="W252" s="72">
        <v>78.662901089629983</v>
      </c>
    </row>
    <row r="253" spans="17:23" x14ac:dyDescent="0.25">
      <c r="Q253">
        <v>237</v>
      </c>
      <c r="R253" s="71">
        <v>39.066039846016423</v>
      </c>
      <c r="S253" s="44">
        <v>42.029106697544442</v>
      </c>
      <c r="T253" s="44">
        <v>41.466479434615742</v>
      </c>
      <c r="U253" s="44">
        <v>49.347385386731403</v>
      </c>
      <c r="V253" s="44">
        <v>55.058397554581532</v>
      </c>
      <c r="W253" s="72">
        <v>71.028069266526373</v>
      </c>
    </row>
    <row r="254" spans="17:23" x14ac:dyDescent="0.25">
      <c r="Q254">
        <v>238</v>
      </c>
      <c r="R254" s="71">
        <v>36.959631384256163</v>
      </c>
      <c r="S254" s="44">
        <v>39.470170664464462</v>
      </c>
      <c r="T254" s="44">
        <v>42.109395548358528</v>
      </c>
      <c r="U254" s="44">
        <v>47.42845638521846</v>
      </c>
      <c r="V254" s="44">
        <v>60.223608270798373</v>
      </c>
      <c r="W254" s="72">
        <v>59.712032313492365</v>
      </c>
    </row>
    <row r="255" spans="17:23" x14ac:dyDescent="0.25">
      <c r="Q255">
        <v>239</v>
      </c>
      <c r="R255" s="71">
        <v>40.587147684771054</v>
      </c>
      <c r="S255" s="44">
        <v>50.669200686122153</v>
      </c>
      <c r="T255" s="44">
        <v>54.796263425643623</v>
      </c>
      <c r="U255" s="44">
        <v>58.998719509288392</v>
      </c>
      <c r="V255" s="44">
        <v>68.970139638056168</v>
      </c>
      <c r="W255" s="72">
        <v>74.501408241296659</v>
      </c>
    </row>
    <row r="256" spans="17:23" x14ac:dyDescent="0.25">
      <c r="Q256">
        <v>240</v>
      </c>
      <c r="R256" s="71">
        <v>39.544197215481326</v>
      </c>
      <c r="S256" s="44">
        <v>36.781410476797952</v>
      </c>
      <c r="T256" s="44">
        <v>44.579790979999842</v>
      </c>
      <c r="U256" s="44">
        <v>46.291405195538964</v>
      </c>
      <c r="V256" s="44">
        <v>49.221240607965292</v>
      </c>
      <c r="W256" s="72">
        <v>53.653749121240288</v>
      </c>
    </row>
    <row r="257" spans="17:23" x14ac:dyDescent="0.25">
      <c r="Q257">
        <v>241</v>
      </c>
      <c r="R257" s="71">
        <v>38.508552102821461</v>
      </c>
      <c r="S257" s="44">
        <v>48.258290770003711</v>
      </c>
      <c r="T257" s="44">
        <v>60.852253318882035</v>
      </c>
      <c r="U257" s="44">
        <v>74.098129181859719</v>
      </c>
      <c r="V257" s="44">
        <v>87.882043764847808</v>
      </c>
      <c r="W257" s="72">
        <v>108.26993000009506</v>
      </c>
    </row>
    <row r="258" spans="17:23" x14ac:dyDescent="0.25">
      <c r="Q258">
        <v>242</v>
      </c>
      <c r="R258" s="71">
        <v>39.287601426117227</v>
      </c>
      <c r="S258" s="44">
        <v>36.730800324394089</v>
      </c>
      <c r="T258" s="44">
        <v>38.866386442690477</v>
      </c>
      <c r="U258" s="44">
        <v>40.832445089129713</v>
      </c>
      <c r="V258" s="44">
        <v>45.484541375923342</v>
      </c>
      <c r="W258" s="72">
        <v>60.129483150624566</v>
      </c>
    </row>
    <row r="259" spans="17:23" x14ac:dyDescent="0.25">
      <c r="Q259">
        <v>243</v>
      </c>
      <c r="R259" s="71">
        <v>39.527771306701474</v>
      </c>
      <c r="S259" s="44">
        <v>42.769976753719895</v>
      </c>
      <c r="T259" s="44">
        <v>46.035697278366349</v>
      </c>
      <c r="U259" s="44">
        <v>49.764266887398712</v>
      </c>
      <c r="V259" s="44">
        <v>58.622591166250899</v>
      </c>
      <c r="W259" s="72">
        <v>64.98644144622223</v>
      </c>
    </row>
    <row r="260" spans="17:23" x14ac:dyDescent="0.25">
      <c r="Q260">
        <v>244</v>
      </c>
      <c r="R260" s="71">
        <v>40.032152520715819</v>
      </c>
      <c r="S260" s="44">
        <v>39.938139389476888</v>
      </c>
      <c r="T260" s="44">
        <v>45.452152648201029</v>
      </c>
      <c r="U260" s="44">
        <v>50.307832591204836</v>
      </c>
      <c r="V260" s="44">
        <v>53.42497435687288</v>
      </c>
      <c r="W260" s="72">
        <v>48.71115197201361</v>
      </c>
    </row>
    <row r="261" spans="17:23" x14ac:dyDescent="0.25">
      <c r="Q261">
        <v>245</v>
      </c>
      <c r="R261" s="71">
        <v>36.838759091355193</v>
      </c>
      <c r="S261" s="44">
        <v>41.282622219173994</v>
      </c>
      <c r="T261" s="44">
        <v>39.42292669766023</v>
      </c>
      <c r="U261" s="44">
        <v>46.884534790881006</v>
      </c>
      <c r="V261" s="44">
        <v>52.493827721865429</v>
      </c>
      <c r="W261" s="72">
        <v>61.364275539282538</v>
      </c>
    </row>
    <row r="262" spans="17:23" x14ac:dyDescent="0.25">
      <c r="Q262">
        <v>246</v>
      </c>
      <c r="R262" s="71">
        <v>39.034659511606066</v>
      </c>
      <c r="S262" s="44">
        <v>40.329791434262994</v>
      </c>
      <c r="T262" s="44">
        <v>51.319250462306421</v>
      </c>
      <c r="U262" s="44">
        <v>57.990588230429999</v>
      </c>
      <c r="V262" s="44">
        <v>65.456406148620857</v>
      </c>
      <c r="W262" s="72">
        <v>72.367548031005825</v>
      </c>
    </row>
    <row r="263" spans="17:23" x14ac:dyDescent="0.25">
      <c r="Q263">
        <v>247</v>
      </c>
      <c r="R263" s="71">
        <v>39.441235052111509</v>
      </c>
      <c r="S263" s="44">
        <v>37.422292651576221</v>
      </c>
      <c r="T263" s="44">
        <v>36.467413166340556</v>
      </c>
      <c r="U263" s="44">
        <v>37.167543787808</v>
      </c>
      <c r="V263" s="44">
        <v>38.30968239879099</v>
      </c>
      <c r="W263" s="72">
        <v>40.709636437870095</v>
      </c>
    </row>
    <row r="264" spans="17:23" x14ac:dyDescent="0.25">
      <c r="Q264">
        <v>248</v>
      </c>
      <c r="R264" s="71">
        <v>38.522195722965883</v>
      </c>
      <c r="S264" s="44">
        <v>43.136481893192006</v>
      </c>
      <c r="T264" s="44">
        <v>48.496711123276832</v>
      </c>
      <c r="U264" s="44">
        <v>54.024058740623275</v>
      </c>
      <c r="V264" s="44">
        <v>61.150095680936424</v>
      </c>
      <c r="W264" s="72">
        <v>74.717895650315072</v>
      </c>
    </row>
    <row r="265" spans="17:23" x14ac:dyDescent="0.25">
      <c r="Q265">
        <v>249</v>
      </c>
      <c r="R265" s="71">
        <v>38.398686968930633</v>
      </c>
      <c r="S265" s="44">
        <v>41.059308323783107</v>
      </c>
      <c r="T265" s="44">
        <v>42.620248918441831</v>
      </c>
      <c r="U265" s="44">
        <v>42.830781379294237</v>
      </c>
      <c r="V265" s="44">
        <v>46.17675117049</v>
      </c>
      <c r="W265" s="72">
        <v>55.285138645607859</v>
      </c>
    </row>
    <row r="266" spans="17:23" x14ac:dyDescent="0.25">
      <c r="Q266">
        <v>250</v>
      </c>
      <c r="R266" s="73">
        <v>38.166634000248784</v>
      </c>
      <c r="S266" s="74">
        <v>39.365268958843671</v>
      </c>
      <c r="T266" s="74">
        <v>49.461979283836506</v>
      </c>
      <c r="U266" s="74">
        <v>55.675193381130178</v>
      </c>
      <c r="V266" s="74">
        <v>55.773841506650996</v>
      </c>
      <c r="W266" s="60">
        <v>63.368476925389665</v>
      </c>
    </row>
  </sheetData>
  <mergeCells count="1">
    <mergeCell ref="R14:W1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62"/>
  <sheetViews>
    <sheetView tabSelected="1" workbookViewId="0">
      <selection activeCell="C2" sqref="C2"/>
    </sheetView>
  </sheetViews>
  <sheetFormatPr defaultRowHeight="15" x14ac:dyDescent="0.25"/>
  <cols>
    <col min="1" max="1" width="10.85546875" bestFit="1" customWidth="1"/>
    <col min="2" max="2" width="10.7109375" customWidth="1"/>
    <col min="3" max="3" width="15.42578125" bestFit="1" customWidth="1"/>
    <col min="6" max="6" width="10.5703125" bestFit="1" customWidth="1"/>
    <col min="7" max="7" width="12.140625" bestFit="1" customWidth="1"/>
    <col min="8" max="8" width="15.42578125" bestFit="1" customWidth="1"/>
    <col min="9" max="9" width="15.85546875" bestFit="1" customWidth="1"/>
    <col min="10" max="10" width="18.85546875" bestFit="1" customWidth="1"/>
    <col min="11" max="12" width="21.85546875" bestFit="1" customWidth="1"/>
    <col min="18" max="18" width="10" bestFit="1" customWidth="1"/>
  </cols>
  <sheetData>
    <row r="1" spans="1:21" ht="29.25" customHeight="1" thickBot="1" x14ac:dyDescent="0.3">
      <c r="A1" s="111" t="s">
        <v>39</v>
      </c>
      <c r="B1" s="102" t="s">
        <v>40</v>
      </c>
      <c r="C1" s="105" t="s">
        <v>41</v>
      </c>
      <c r="D1" s="106" t="s">
        <v>42</v>
      </c>
      <c r="E1" s="106" t="s">
        <v>43</v>
      </c>
      <c r="F1" s="106" t="s">
        <v>44</v>
      </c>
      <c r="G1" s="106" t="s">
        <v>45</v>
      </c>
      <c r="H1" s="107" t="s">
        <v>46</v>
      </c>
      <c r="J1" s="114"/>
      <c r="L1" s="128" t="s">
        <v>39</v>
      </c>
      <c r="M1" s="102" t="s">
        <v>40</v>
      </c>
      <c r="N1" s="106" t="s">
        <v>41</v>
      </c>
      <c r="O1" s="106" t="s">
        <v>42</v>
      </c>
      <c r="P1" s="106" t="s">
        <v>43</v>
      </c>
      <c r="Q1" s="106" t="s">
        <v>44</v>
      </c>
      <c r="R1" s="106" t="s">
        <v>45</v>
      </c>
      <c r="S1" s="107" t="s">
        <v>46</v>
      </c>
    </row>
    <row r="2" spans="1:21" ht="24.75" customHeight="1" thickBot="1" x14ac:dyDescent="0.3">
      <c r="A2" s="112" t="s">
        <v>29</v>
      </c>
      <c r="B2" s="110">
        <f>Deposits!E2</f>
        <v>0</v>
      </c>
      <c r="C2" s="103">
        <f>Bonds!F2</f>
        <v>2.8E-3</v>
      </c>
      <c r="D2" s="103">
        <f>'AB-InBev'!H15</f>
        <v>0.27443999999999996</v>
      </c>
      <c r="E2" s="103">
        <f>Colruyt!H15</f>
        <v>0.23394000000000004</v>
      </c>
      <c r="F2" s="103">
        <f>Solvay!H15</f>
        <v>0.29552</v>
      </c>
      <c r="G2" s="103">
        <f>'KBC group'!H15</f>
        <v>0.29161999999999999</v>
      </c>
      <c r="H2" s="93">
        <f>Bekaert!H15</f>
        <v>0.30590000000000001</v>
      </c>
      <c r="K2" s="44"/>
      <c r="L2" s="4" t="s">
        <v>57</v>
      </c>
      <c r="M2" s="129">
        <v>0.1</v>
      </c>
      <c r="N2" s="49">
        <v>0</v>
      </c>
      <c r="O2" s="49">
        <v>0.1</v>
      </c>
      <c r="P2" s="49">
        <v>0</v>
      </c>
      <c r="Q2" s="49">
        <v>0</v>
      </c>
      <c r="R2" s="49">
        <v>0</v>
      </c>
      <c r="S2" s="49">
        <v>0.8</v>
      </c>
    </row>
    <row r="3" spans="1:21" ht="26.25" customHeight="1" thickBot="1" x14ac:dyDescent="0.3">
      <c r="A3" s="113" t="s">
        <v>35</v>
      </c>
      <c r="B3" s="109">
        <f>Deposits!D11/5</f>
        <v>3.3255315216679905E-3</v>
      </c>
      <c r="C3" s="104">
        <f>Bonds!I7/5</f>
        <v>7.5870540976709765E-3</v>
      </c>
      <c r="D3" s="104">
        <f>'AB-InBev'!I15</f>
        <v>8.3159999999999998E-2</v>
      </c>
      <c r="E3" s="104">
        <f>Colruyt!I15</f>
        <v>7.0199999999999999E-2</v>
      </c>
      <c r="F3" s="104">
        <f>Solvay!I15</f>
        <v>6.9239999999999996E-2</v>
      </c>
      <c r="G3" s="104">
        <f>'KBC group'!I15</f>
        <v>6.0080000000000001E-2</v>
      </c>
      <c r="H3" s="108">
        <f>Bekaert!I15</f>
        <v>0.10013999999999998</v>
      </c>
      <c r="L3" s="44"/>
      <c r="M3" s="45"/>
      <c r="N3" s="45"/>
      <c r="O3" s="45"/>
      <c r="P3" s="45"/>
      <c r="Q3" s="45"/>
      <c r="R3" s="45"/>
      <c r="S3" s="45"/>
    </row>
    <row r="4" spans="1:21" ht="15.75" thickBot="1" x14ac:dyDescent="0.3">
      <c r="L4" s="44" t="s">
        <v>56</v>
      </c>
      <c r="M4" s="102" t="s">
        <v>40</v>
      </c>
      <c r="N4" s="105" t="s">
        <v>41</v>
      </c>
      <c r="O4" s="106" t="s">
        <v>42</v>
      </c>
      <c r="P4" s="106" t="s">
        <v>43</v>
      </c>
      <c r="Q4" s="106" t="s">
        <v>44</v>
      </c>
      <c r="R4" s="106" t="s">
        <v>45</v>
      </c>
      <c r="S4" s="107" t="s">
        <v>46</v>
      </c>
    </row>
    <row r="5" spans="1:21" ht="15.75" thickBot="1" x14ac:dyDescent="0.3">
      <c r="A5" s="116" t="s">
        <v>47</v>
      </c>
      <c r="B5" s="118" t="s">
        <v>29</v>
      </c>
      <c r="C5" s="117" t="s">
        <v>35</v>
      </c>
      <c r="G5" s="119" t="s">
        <v>48</v>
      </c>
      <c r="H5" s="119"/>
      <c r="I5" s="119"/>
      <c r="J5" s="46">
        <v>20000</v>
      </c>
      <c r="L5" s="138" t="s">
        <v>40</v>
      </c>
      <c r="M5" s="45">
        <v>0</v>
      </c>
      <c r="N5" s="45">
        <v>-8.3999999999999995E-3</v>
      </c>
      <c r="O5" s="45">
        <v>-6.4999999999999997E-3</v>
      </c>
      <c r="P5" s="45">
        <v>-5.4999999999999997E-3</v>
      </c>
      <c r="Q5" s="45">
        <v>-7.6E-3</v>
      </c>
      <c r="R5" s="45">
        <v>-3.3999999999999998E-3</v>
      </c>
      <c r="S5" s="45">
        <v>-4.0000000000000001E-3</v>
      </c>
      <c r="U5" s="33">
        <f>2*M2*(N2*N5+O2*O5+P2*P5+Q2*Q5+R2*R5+S2*S5)</f>
        <v>-7.7000000000000007E-4</v>
      </c>
    </row>
    <row r="6" spans="1:21" ht="15.75" thickBot="1" x14ac:dyDescent="0.3">
      <c r="A6" s="130">
        <v>1</v>
      </c>
      <c r="B6" s="131">
        <f>SUMPRODUCT(B2:H2,(M2:S2)^2)+SUM(U5:U10)</f>
        <v>0.19842240000000005</v>
      </c>
      <c r="C6" s="132">
        <f>SUMPRODUCT($B$3:$H$3,M2:S2)</f>
        <v>8.8760553152166785E-2</v>
      </c>
      <c r="G6" s="120" t="s">
        <v>61</v>
      </c>
      <c r="H6" s="120"/>
      <c r="I6" s="120"/>
      <c r="J6" s="121">
        <f ca="1">J5+SUM(C9:C13)</f>
        <v>31762.536392911112</v>
      </c>
      <c r="L6" s="139" t="s">
        <v>41</v>
      </c>
      <c r="M6" s="141"/>
      <c r="N6" s="45">
        <v>2.8E-3</v>
      </c>
      <c r="O6" s="45">
        <v>8.0000000000000004E-4</v>
      </c>
      <c r="P6" s="45">
        <v>1.6000000000000001E-3</v>
      </c>
      <c r="Q6" s="45">
        <v>1.9E-3</v>
      </c>
      <c r="R6" s="45">
        <v>-3.0000000000000001E-3</v>
      </c>
      <c r="S6" s="45">
        <v>3.7000000000000002E-3</v>
      </c>
      <c r="U6" s="33">
        <f>2*N2*(O6*O2+P2*P6+Q2*Q6+R2*R6+S2*S6)</f>
        <v>0</v>
      </c>
    </row>
    <row r="7" spans="1:21" ht="16.5" thickBot="1" x14ac:dyDescent="0.3">
      <c r="A7" s="44"/>
      <c r="B7" s="45"/>
      <c r="C7" s="45"/>
      <c r="G7" s="125" t="s">
        <v>53</v>
      </c>
      <c r="H7" s="126"/>
      <c r="I7" s="127"/>
      <c r="J7" s="144">
        <f>AVERAGE(G13:G762)</f>
        <v>29093.038244005103</v>
      </c>
      <c r="L7" s="139" t="s">
        <v>42</v>
      </c>
      <c r="M7" s="141"/>
      <c r="N7" s="141"/>
      <c r="O7" s="45">
        <v>0.27439999999999998</v>
      </c>
      <c r="P7" s="45">
        <v>4.1000000000000003E-3</v>
      </c>
      <c r="Q7" s="45">
        <v>-2.2000000000000001E-3</v>
      </c>
      <c r="R7" s="45">
        <v>3.0999999999999999E-3</v>
      </c>
      <c r="S7" s="45">
        <v>4.1999999999999997E-3</v>
      </c>
      <c r="U7" s="33">
        <f>O2*2*(P7*P2+Q7*Q2+R2*R7+S2*S7)</f>
        <v>6.7200000000000007E-4</v>
      </c>
    </row>
    <row r="8" spans="1:21" ht="16.5" thickBot="1" x14ac:dyDescent="0.3">
      <c r="A8" s="143" t="s">
        <v>49</v>
      </c>
      <c r="B8" s="143" t="s">
        <v>50</v>
      </c>
      <c r="C8" s="143" t="s">
        <v>51</v>
      </c>
      <c r="G8" s="145" t="s">
        <v>59</v>
      </c>
      <c r="H8" s="146"/>
      <c r="I8" s="147"/>
      <c r="J8" s="148">
        <f ca="1">J5+MIN(G12:G762)</f>
        <v>17199.920129229664</v>
      </c>
      <c r="L8" s="139" t="s">
        <v>43</v>
      </c>
      <c r="M8" s="141"/>
      <c r="N8" s="141"/>
      <c r="O8" s="141"/>
      <c r="P8" s="45">
        <v>0.2339</v>
      </c>
      <c r="Q8" s="45">
        <v>6.3E-3</v>
      </c>
      <c r="R8" s="45">
        <v>1.1999999999999999E-3</v>
      </c>
      <c r="S8" s="45">
        <v>-1.6000000000000001E-3</v>
      </c>
      <c r="U8" s="33">
        <f>2*P2*(Q8*Q2+R2*R8+S2*S8)</f>
        <v>0</v>
      </c>
    </row>
    <row r="9" spans="1:21" ht="16.5" thickBot="1" x14ac:dyDescent="0.3">
      <c r="A9" s="75">
        <v>1</v>
      </c>
      <c r="B9" s="47">
        <f ca="1">NORMINV(RAND(),$C$6,$B$6)</f>
        <v>0.21104380029626968</v>
      </c>
      <c r="C9" s="46">
        <f ca="1">$J$5*B9</f>
        <v>4220.8760059253937</v>
      </c>
      <c r="G9" s="149" t="s">
        <v>58</v>
      </c>
      <c r="H9" s="150"/>
      <c r="I9" s="150"/>
      <c r="J9" s="151">
        <f ca="1">J5+MAX(G12:G762)</f>
        <v>79330.998772653227</v>
      </c>
      <c r="L9" s="139" t="s">
        <v>44</v>
      </c>
      <c r="M9" s="141"/>
      <c r="N9" s="141"/>
      <c r="O9" s="141"/>
      <c r="P9" s="141"/>
      <c r="Q9" s="45">
        <v>0.29549999999999998</v>
      </c>
      <c r="R9" s="45">
        <v>-8.9999999999999998E-4</v>
      </c>
      <c r="S9" s="45">
        <v>2.8E-3</v>
      </c>
      <c r="U9" s="33">
        <f>2*Q2*(R9*R2+S2*S9)</f>
        <v>0</v>
      </c>
    </row>
    <row r="10" spans="1:21" ht="16.5" thickBot="1" x14ac:dyDescent="0.3">
      <c r="A10" s="75">
        <v>2</v>
      </c>
      <c r="B10" s="47">
        <f t="shared" ref="B10:B13" ca="1" si="0">NORMINV(RAND(),$C$6,$B$6)</f>
        <v>-1.3264485747452079E-2</v>
      </c>
      <c r="C10" s="46">
        <f ca="1">$J$5*B10</f>
        <v>-265.28971494904158</v>
      </c>
      <c r="G10" s="153" t="s">
        <v>60</v>
      </c>
      <c r="H10" s="154"/>
      <c r="I10" s="155"/>
      <c r="J10" s="152">
        <f>J7-20000</f>
        <v>9093.0382440051035</v>
      </c>
      <c r="L10" s="139" t="s">
        <v>55</v>
      </c>
      <c r="M10" s="141"/>
      <c r="N10" s="141"/>
      <c r="O10" s="141"/>
      <c r="P10" s="141"/>
      <c r="Q10" s="141"/>
      <c r="R10" s="45">
        <v>0.29160000000000003</v>
      </c>
      <c r="S10" s="45">
        <v>1.6999999999999999E-3</v>
      </c>
      <c r="U10" s="33">
        <f>S10*R2*S2*2</f>
        <v>0</v>
      </c>
    </row>
    <row r="11" spans="1:21" ht="15.75" thickBot="1" x14ac:dyDescent="0.3">
      <c r="A11" s="142">
        <v>3</v>
      </c>
      <c r="B11" s="47">
        <f t="shared" ca="1" si="0"/>
        <v>0.22876038829012785</v>
      </c>
      <c r="C11" s="46">
        <f ca="1">$J$5*B11</f>
        <v>4575.2077658025573</v>
      </c>
      <c r="G11" s="33"/>
      <c r="L11" s="140" t="s">
        <v>46</v>
      </c>
      <c r="M11" s="141"/>
      <c r="N11" s="141"/>
      <c r="O11" s="141"/>
      <c r="P11" s="141"/>
      <c r="Q11" s="141"/>
      <c r="R11" s="141"/>
      <c r="S11" s="45">
        <v>0.30590000000000001</v>
      </c>
    </row>
    <row r="12" spans="1:21" x14ac:dyDescent="0.25">
      <c r="A12" s="142">
        <v>4</v>
      </c>
      <c r="B12" s="47">
        <f t="shared" ca="1" si="0"/>
        <v>-0.25514691569713976</v>
      </c>
      <c r="C12" s="46">
        <f ca="1">$J$5*B12</f>
        <v>-5102.9383139427955</v>
      </c>
      <c r="F12" s="68" t="s">
        <v>52</v>
      </c>
      <c r="G12" s="122">
        <f ca="1">J6</f>
        <v>31762.536392911112</v>
      </c>
      <c r="L12" s="44"/>
      <c r="M12" s="45"/>
      <c r="N12" s="45"/>
      <c r="O12" s="45"/>
      <c r="P12" s="45"/>
      <c r="Q12" s="45"/>
      <c r="R12" s="45"/>
      <c r="S12" s="45"/>
    </row>
    <row r="13" spans="1:21" x14ac:dyDescent="0.25">
      <c r="A13" s="142">
        <v>5</v>
      </c>
      <c r="B13" s="47">
        <f t="shared" ca="1" si="0"/>
        <v>0.41673403250374985</v>
      </c>
      <c r="C13" s="46">
        <f ca="1">$J$5*B13</f>
        <v>8334.6806500749972</v>
      </c>
      <c r="F13" s="71">
        <v>1</v>
      </c>
      <c r="G13" s="123">
        <f t="dataTable" ref="G13:G762" dt2D="0" dtr="0" r1="F11" ca="1"/>
        <v>47901.944898491609</v>
      </c>
      <c r="L13" s="44"/>
      <c r="M13" s="45"/>
      <c r="N13" s="45"/>
      <c r="O13" s="45"/>
      <c r="P13" s="45"/>
      <c r="Q13" s="45"/>
      <c r="R13" s="45"/>
      <c r="S13" s="45"/>
    </row>
    <row r="14" spans="1:21" x14ac:dyDescent="0.25">
      <c r="A14" s="44"/>
      <c r="B14" s="45"/>
      <c r="C14" s="45"/>
      <c r="F14" s="71">
        <v>2</v>
      </c>
      <c r="G14" s="123">
        <v>37772.050161945015</v>
      </c>
      <c r="L14" s="44"/>
      <c r="M14" s="45"/>
      <c r="N14" s="45"/>
      <c r="O14" s="45"/>
      <c r="P14" s="45"/>
      <c r="Q14" s="45"/>
      <c r="R14" s="45"/>
      <c r="S14" s="45"/>
    </row>
    <row r="15" spans="1:21" x14ac:dyDescent="0.25">
      <c r="A15" s="44"/>
      <c r="B15" s="45"/>
      <c r="C15" s="45"/>
      <c r="F15" s="71">
        <v>3</v>
      </c>
      <c r="G15" s="123">
        <v>32848.04796871599</v>
      </c>
      <c r="L15" s="44"/>
      <c r="M15" s="45"/>
      <c r="N15" s="45"/>
      <c r="O15" s="45"/>
      <c r="P15" s="45"/>
      <c r="Q15" s="45"/>
      <c r="R15" s="45"/>
      <c r="S15" s="45"/>
    </row>
    <row r="16" spans="1:21" x14ac:dyDescent="0.25">
      <c r="A16" s="44"/>
      <c r="B16" s="45"/>
      <c r="C16" s="45"/>
      <c r="F16" s="71">
        <v>4</v>
      </c>
      <c r="G16" s="123">
        <v>33689.651698671674</v>
      </c>
      <c r="L16" s="44"/>
      <c r="M16" s="45"/>
      <c r="N16" s="45"/>
      <c r="O16" s="45"/>
      <c r="P16" s="45"/>
      <c r="Q16" s="45"/>
      <c r="R16" s="45"/>
      <c r="S16" s="45"/>
    </row>
    <row r="17" spans="1:19" x14ac:dyDescent="0.25">
      <c r="A17" s="44"/>
      <c r="B17" s="45"/>
      <c r="C17" s="45"/>
      <c r="F17" s="71">
        <v>5</v>
      </c>
      <c r="G17" s="123">
        <v>29590.308656462439</v>
      </c>
      <c r="L17" s="44"/>
      <c r="M17" s="45"/>
      <c r="N17" s="45"/>
      <c r="O17" s="45"/>
      <c r="P17" s="45"/>
      <c r="Q17" s="45"/>
      <c r="R17" s="45"/>
      <c r="S17" s="45"/>
    </row>
    <row r="18" spans="1:19" x14ac:dyDescent="0.25">
      <c r="A18" s="44"/>
      <c r="B18" s="45"/>
      <c r="C18" s="45"/>
      <c r="F18" s="71">
        <v>6</v>
      </c>
      <c r="G18" s="123">
        <v>40201.111742459601</v>
      </c>
      <c r="L18" s="44"/>
      <c r="M18" s="45"/>
      <c r="N18" s="45"/>
      <c r="O18" s="45"/>
      <c r="P18" s="45"/>
      <c r="Q18" s="45"/>
      <c r="R18" s="45"/>
      <c r="S18" s="45"/>
    </row>
    <row r="19" spans="1:19" x14ac:dyDescent="0.25">
      <c r="A19" s="44"/>
      <c r="B19" s="45"/>
      <c r="C19" s="45"/>
      <c r="F19" s="71">
        <v>7</v>
      </c>
      <c r="G19" s="123">
        <v>32087.266879159604</v>
      </c>
      <c r="L19" s="44"/>
      <c r="M19" s="45"/>
      <c r="N19" s="45"/>
      <c r="O19" s="45"/>
      <c r="P19" s="45"/>
      <c r="Q19" s="45"/>
      <c r="R19" s="45"/>
      <c r="S19" s="45"/>
    </row>
    <row r="20" spans="1:19" x14ac:dyDescent="0.25">
      <c r="A20" s="44"/>
      <c r="B20" s="45"/>
      <c r="C20" s="45"/>
      <c r="F20" s="71">
        <v>8</v>
      </c>
      <c r="G20" s="123">
        <v>25152.688732631148</v>
      </c>
      <c r="L20" s="44"/>
      <c r="M20" s="45"/>
      <c r="N20" s="45"/>
      <c r="O20" s="45"/>
      <c r="P20" s="45"/>
      <c r="Q20" s="45"/>
      <c r="R20" s="45"/>
      <c r="S20" s="45"/>
    </row>
    <row r="21" spans="1:19" x14ac:dyDescent="0.25">
      <c r="A21" s="44"/>
      <c r="B21" s="45"/>
      <c r="C21" s="45"/>
      <c r="F21" s="71">
        <v>9</v>
      </c>
      <c r="G21" s="123">
        <v>13004.854659753308</v>
      </c>
      <c r="L21" s="44"/>
      <c r="M21" s="45"/>
      <c r="N21" s="45"/>
      <c r="O21" s="45"/>
      <c r="P21" s="45"/>
      <c r="Q21" s="45"/>
      <c r="R21" s="45"/>
      <c r="S21" s="45"/>
    </row>
    <row r="22" spans="1:19" x14ac:dyDescent="0.25">
      <c r="A22" s="44"/>
      <c r="B22" s="45"/>
      <c r="C22" s="45"/>
      <c r="F22" s="71">
        <v>10</v>
      </c>
      <c r="G22" s="123">
        <v>16693.205196301678</v>
      </c>
      <c r="L22" s="44"/>
      <c r="M22" s="44"/>
      <c r="N22" s="44"/>
      <c r="O22" s="44"/>
      <c r="P22" s="44"/>
      <c r="Q22" s="44"/>
      <c r="R22" s="44"/>
      <c r="S22" s="44"/>
    </row>
    <row r="23" spans="1:19" x14ac:dyDescent="0.25">
      <c r="A23" s="44"/>
      <c r="B23" s="45"/>
      <c r="C23" s="45"/>
      <c r="F23" s="71">
        <v>11</v>
      </c>
      <c r="G23" s="123">
        <v>36894.497575847432</v>
      </c>
    </row>
    <row r="24" spans="1:19" x14ac:dyDescent="0.25">
      <c r="A24" s="44"/>
      <c r="B24" s="45"/>
      <c r="C24" s="45"/>
      <c r="F24" s="71">
        <v>12</v>
      </c>
      <c r="G24" s="123">
        <v>27240.108261009045</v>
      </c>
    </row>
    <row r="25" spans="1:19" x14ac:dyDescent="0.25">
      <c r="A25" s="44"/>
      <c r="B25" s="45"/>
      <c r="C25" s="45"/>
      <c r="F25" s="71">
        <v>13</v>
      </c>
      <c r="G25" s="123">
        <v>20621.07835675609</v>
      </c>
    </row>
    <row r="26" spans="1:19" x14ac:dyDescent="0.25">
      <c r="F26" s="71">
        <v>14</v>
      </c>
      <c r="G26" s="123">
        <v>46515.162025214522</v>
      </c>
    </row>
    <row r="27" spans="1:19" x14ac:dyDescent="0.25">
      <c r="F27" s="71">
        <v>15</v>
      </c>
      <c r="G27" s="123">
        <v>27802.312802353568</v>
      </c>
    </row>
    <row r="28" spans="1:19" x14ac:dyDescent="0.25">
      <c r="F28" s="71">
        <v>16</v>
      </c>
      <c r="G28" s="123">
        <v>26506.991787178147</v>
      </c>
    </row>
    <row r="29" spans="1:19" x14ac:dyDescent="0.25">
      <c r="F29" s="71">
        <v>17</v>
      </c>
      <c r="G29" s="123">
        <v>25189.163053834465</v>
      </c>
    </row>
    <row r="30" spans="1:19" x14ac:dyDescent="0.25">
      <c r="F30" s="71">
        <v>18</v>
      </c>
      <c r="G30" s="123">
        <v>30623.770591683598</v>
      </c>
    </row>
    <row r="31" spans="1:19" x14ac:dyDescent="0.25">
      <c r="F31" s="71">
        <v>19</v>
      </c>
      <c r="G31" s="123">
        <v>25403.760439698995</v>
      </c>
    </row>
    <row r="32" spans="1:19" x14ac:dyDescent="0.25">
      <c r="F32" s="71">
        <v>20</v>
      </c>
      <c r="G32" s="123">
        <v>34168.456960207674</v>
      </c>
    </row>
    <row r="33" spans="6:7" x14ac:dyDescent="0.25">
      <c r="F33" s="71">
        <v>21</v>
      </c>
      <c r="G33" s="123">
        <v>28560.616188051194</v>
      </c>
    </row>
    <row r="34" spans="6:7" x14ac:dyDescent="0.25">
      <c r="F34" s="71">
        <v>22</v>
      </c>
      <c r="G34" s="123">
        <v>20038.963073980383</v>
      </c>
    </row>
    <row r="35" spans="6:7" x14ac:dyDescent="0.25">
      <c r="F35" s="71">
        <v>23</v>
      </c>
      <c r="G35" s="123">
        <v>28439.185709807887</v>
      </c>
    </row>
    <row r="36" spans="6:7" x14ac:dyDescent="0.25">
      <c r="F36" s="71">
        <v>24</v>
      </c>
      <c r="G36" s="123">
        <v>18069.706624946688</v>
      </c>
    </row>
    <row r="37" spans="6:7" x14ac:dyDescent="0.25">
      <c r="F37" s="71">
        <v>25</v>
      </c>
      <c r="G37" s="123">
        <v>34806.621583798245</v>
      </c>
    </row>
    <row r="38" spans="6:7" x14ac:dyDescent="0.25">
      <c r="F38" s="71">
        <v>26</v>
      </c>
      <c r="G38" s="123">
        <v>14192.664155007629</v>
      </c>
    </row>
    <row r="39" spans="6:7" x14ac:dyDescent="0.25">
      <c r="F39" s="71">
        <v>27</v>
      </c>
      <c r="G39" s="123">
        <v>32217.32236809087</v>
      </c>
    </row>
    <row r="40" spans="6:7" x14ac:dyDescent="0.25">
      <c r="F40" s="71">
        <v>28</v>
      </c>
      <c r="G40" s="123">
        <v>31992.190685898549</v>
      </c>
    </row>
    <row r="41" spans="6:7" x14ac:dyDescent="0.25">
      <c r="F41" s="71">
        <v>29</v>
      </c>
      <c r="G41" s="123">
        <v>46729.820998401454</v>
      </c>
    </row>
    <row r="42" spans="6:7" x14ac:dyDescent="0.25">
      <c r="F42" s="71">
        <v>30</v>
      </c>
      <c r="G42" s="123">
        <v>31103.174907552981</v>
      </c>
    </row>
    <row r="43" spans="6:7" x14ac:dyDescent="0.25">
      <c r="F43" s="71">
        <v>31</v>
      </c>
      <c r="G43" s="123">
        <v>25249.12703479435</v>
      </c>
    </row>
    <row r="44" spans="6:7" x14ac:dyDescent="0.25">
      <c r="F44" s="71">
        <v>32</v>
      </c>
      <c r="G44" s="123">
        <v>14306.52735010777</v>
      </c>
    </row>
    <row r="45" spans="6:7" x14ac:dyDescent="0.25">
      <c r="F45" s="71">
        <v>33</v>
      </c>
      <c r="G45" s="123">
        <v>27875.366752087299</v>
      </c>
    </row>
    <row r="46" spans="6:7" x14ac:dyDescent="0.25">
      <c r="F46" s="71">
        <v>34</v>
      </c>
      <c r="G46" s="123">
        <v>25689.009063380614</v>
      </c>
    </row>
    <row r="47" spans="6:7" x14ac:dyDescent="0.25">
      <c r="F47" s="71">
        <v>35</v>
      </c>
      <c r="G47" s="123">
        <v>21626.150809218245</v>
      </c>
    </row>
    <row r="48" spans="6:7" x14ac:dyDescent="0.25">
      <c r="F48" s="71">
        <v>36</v>
      </c>
      <c r="G48" s="123">
        <v>29956.309506511152</v>
      </c>
    </row>
    <row r="49" spans="6:7" x14ac:dyDescent="0.25">
      <c r="F49" s="71">
        <v>37</v>
      </c>
      <c r="G49" s="123">
        <v>39513.10494151165</v>
      </c>
    </row>
    <row r="50" spans="6:7" x14ac:dyDescent="0.25">
      <c r="F50" s="71">
        <v>38</v>
      </c>
      <c r="G50" s="123">
        <v>26689.059756658917</v>
      </c>
    </row>
    <row r="51" spans="6:7" x14ac:dyDescent="0.25">
      <c r="F51" s="71">
        <v>39</v>
      </c>
      <c r="G51" s="123">
        <v>28355.144116158524</v>
      </c>
    </row>
    <row r="52" spans="6:7" x14ac:dyDescent="0.25">
      <c r="F52" s="71">
        <v>40</v>
      </c>
      <c r="G52" s="123">
        <v>17774.56147014246</v>
      </c>
    </row>
    <row r="53" spans="6:7" x14ac:dyDescent="0.25">
      <c r="F53" s="71">
        <v>41</v>
      </c>
      <c r="G53" s="123">
        <v>22288.56440141924</v>
      </c>
    </row>
    <row r="54" spans="6:7" x14ac:dyDescent="0.25">
      <c r="F54" s="71">
        <v>42</v>
      </c>
      <c r="G54" s="123">
        <v>23468.983973516151</v>
      </c>
    </row>
    <row r="55" spans="6:7" x14ac:dyDescent="0.25">
      <c r="F55" s="71">
        <v>43</v>
      </c>
      <c r="G55" s="123">
        <v>25154.308318732787</v>
      </c>
    </row>
    <row r="56" spans="6:7" x14ac:dyDescent="0.25">
      <c r="F56" s="71">
        <v>44</v>
      </c>
      <c r="G56" s="123">
        <v>35461.437288322602</v>
      </c>
    </row>
    <row r="57" spans="6:7" x14ac:dyDescent="0.25">
      <c r="F57" s="71">
        <v>45</v>
      </c>
      <c r="G57" s="123">
        <v>36160.649227930997</v>
      </c>
    </row>
    <row r="58" spans="6:7" x14ac:dyDescent="0.25">
      <c r="F58" s="71">
        <v>46</v>
      </c>
      <c r="G58" s="123">
        <v>33290.492490136749</v>
      </c>
    </row>
    <row r="59" spans="6:7" x14ac:dyDescent="0.25">
      <c r="F59" s="71">
        <v>47</v>
      </c>
      <c r="G59" s="123">
        <v>26963.189322271435</v>
      </c>
    </row>
    <row r="60" spans="6:7" x14ac:dyDescent="0.25">
      <c r="F60" s="71">
        <v>48</v>
      </c>
      <c r="G60" s="123">
        <v>27289.414887862484</v>
      </c>
    </row>
    <row r="61" spans="6:7" x14ac:dyDescent="0.25">
      <c r="F61" s="71">
        <v>49</v>
      </c>
      <c r="G61" s="123">
        <v>26317.432210423292</v>
      </c>
    </row>
    <row r="62" spans="6:7" x14ac:dyDescent="0.25">
      <c r="F62" s="71">
        <v>50</v>
      </c>
      <c r="G62" s="123">
        <v>18324.920457592845</v>
      </c>
    </row>
    <row r="63" spans="6:7" x14ac:dyDescent="0.25">
      <c r="F63" s="71">
        <v>51</v>
      </c>
      <c r="G63" s="123">
        <v>13174.728669592419</v>
      </c>
    </row>
    <row r="64" spans="6:7" x14ac:dyDescent="0.25">
      <c r="F64" s="71">
        <v>52</v>
      </c>
      <c r="G64" s="123">
        <v>28675.667702471321</v>
      </c>
    </row>
    <row r="65" spans="6:7" x14ac:dyDescent="0.25">
      <c r="F65" s="71">
        <v>53</v>
      </c>
      <c r="G65" s="123">
        <v>15710.160497043091</v>
      </c>
    </row>
    <row r="66" spans="6:7" x14ac:dyDescent="0.25">
      <c r="F66" s="71">
        <v>54</v>
      </c>
      <c r="G66" s="123">
        <v>15490.45648133651</v>
      </c>
    </row>
    <row r="67" spans="6:7" x14ac:dyDescent="0.25">
      <c r="F67" s="71">
        <v>55</v>
      </c>
      <c r="G67" s="123">
        <v>30731.257800899901</v>
      </c>
    </row>
    <row r="68" spans="6:7" x14ac:dyDescent="0.25">
      <c r="F68" s="71">
        <v>56</v>
      </c>
      <c r="G68" s="123">
        <v>22197.980883230404</v>
      </c>
    </row>
    <row r="69" spans="6:7" x14ac:dyDescent="0.25">
      <c r="F69" s="71">
        <v>57</v>
      </c>
      <c r="G69" s="123">
        <v>34465.459857927708</v>
      </c>
    </row>
    <row r="70" spans="6:7" x14ac:dyDescent="0.25">
      <c r="F70" s="71">
        <v>58</v>
      </c>
      <c r="G70" s="123">
        <v>16269.690308536423</v>
      </c>
    </row>
    <row r="71" spans="6:7" x14ac:dyDescent="0.25">
      <c r="F71" s="71">
        <v>59</v>
      </c>
      <c r="G71" s="123">
        <v>33043.631028069634</v>
      </c>
    </row>
    <row r="72" spans="6:7" x14ac:dyDescent="0.25">
      <c r="F72" s="71">
        <v>60</v>
      </c>
      <c r="G72" s="123">
        <v>24494.985392366707</v>
      </c>
    </row>
    <row r="73" spans="6:7" x14ac:dyDescent="0.25">
      <c r="F73" s="71">
        <v>61</v>
      </c>
      <c r="G73" s="123">
        <v>24691.308174652153</v>
      </c>
    </row>
    <row r="74" spans="6:7" x14ac:dyDescent="0.25">
      <c r="F74" s="71">
        <v>62</v>
      </c>
      <c r="G74" s="123">
        <v>23446.85517926492</v>
      </c>
    </row>
    <row r="75" spans="6:7" x14ac:dyDescent="0.25">
      <c r="F75" s="71">
        <v>63</v>
      </c>
      <c r="G75" s="123">
        <v>23077.835740479892</v>
      </c>
    </row>
    <row r="76" spans="6:7" x14ac:dyDescent="0.25">
      <c r="F76" s="71">
        <v>64</v>
      </c>
      <c r="G76" s="123">
        <v>33971.222840010363</v>
      </c>
    </row>
    <row r="77" spans="6:7" x14ac:dyDescent="0.25">
      <c r="F77" s="71">
        <v>65</v>
      </c>
      <c r="G77" s="123">
        <v>12089.487858399607</v>
      </c>
    </row>
    <row r="78" spans="6:7" x14ac:dyDescent="0.25">
      <c r="F78" s="71">
        <v>66</v>
      </c>
      <c r="G78" s="123">
        <v>32173.705986813067</v>
      </c>
    </row>
    <row r="79" spans="6:7" x14ac:dyDescent="0.25">
      <c r="F79" s="71">
        <v>67</v>
      </c>
      <c r="G79" s="123">
        <v>48301.569399810338</v>
      </c>
    </row>
    <row r="80" spans="6:7" x14ac:dyDescent="0.25">
      <c r="F80" s="71">
        <v>68</v>
      </c>
      <c r="G80" s="123">
        <v>23567.515389994176</v>
      </c>
    </row>
    <row r="81" spans="6:7" x14ac:dyDescent="0.25">
      <c r="F81" s="71">
        <v>69</v>
      </c>
      <c r="G81" s="123">
        <v>35368.774519909603</v>
      </c>
    </row>
    <row r="82" spans="6:7" x14ac:dyDescent="0.25">
      <c r="F82" s="71">
        <v>70</v>
      </c>
      <c r="G82" s="123">
        <v>29414.543243951797</v>
      </c>
    </row>
    <row r="83" spans="6:7" x14ac:dyDescent="0.25">
      <c r="F83" s="71">
        <v>71</v>
      </c>
      <c r="G83" s="123">
        <v>44402.817508397828</v>
      </c>
    </row>
    <row r="84" spans="6:7" x14ac:dyDescent="0.25">
      <c r="F84" s="71">
        <v>72</v>
      </c>
      <c r="G84" s="123">
        <v>41438.427636643435</v>
      </c>
    </row>
    <row r="85" spans="6:7" x14ac:dyDescent="0.25">
      <c r="F85" s="71">
        <v>73</v>
      </c>
      <c r="G85" s="123">
        <v>16406.434116979039</v>
      </c>
    </row>
    <row r="86" spans="6:7" x14ac:dyDescent="0.25">
      <c r="F86" s="71">
        <v>74</v>
      </c>
      <c r="G86" s="123">
        <v>37476.377233136242</v>
      </c>
    </row>
    <row r="87" spans="6:7" x14ac:dyDescent="0.25">
      <c r="F87" s="71">
        <v>75</v>
      </c>
      <c r="G87" s="123">
        <v>32347.309837369987</v>
      </c>
    </row>
    <row r="88" spans="6:7" x14ac:dyDescent="0.25">
      <c r="F88" s="71">
        <v>76</v>
      </c>
      <c r="G88" s="123">
        <v>35648.074125169289</v>
      </c>
    </row>
    <row r="89" spans="6:7" x14ac:dyDescent="0.25">
      <c r="F89" s="71">
        <v>77</v>
      </c>
      <c r="G89" s="123">
        <v>30891.467999002653</v>
      </c>
    </row>
    <row r="90" spans="6:7" x14ac:dyDescent="0.25">
      <c r="F90" s="71">
        <v>78</v>
      </c>
      <c r="G90" s="123">
        <v>29726.733892347485</v>
      </c>
    </row>
    <row r="91" spans="6:7" x14ac:dyDescent="0.25">
      <c r="F91" s="71">
        <v>79</v>
      </c>
      <c r="G91" s="123">
        <v>18598.4387583262</v>
      </c>
    </row>
    <row r="92" spans="6:7" x14ac:dyDescent="0.25">
      <c r="F92" s="71">
        <v>80</v>
      </c>
      <c r="G92" s="123">
        <v>28086.548731709412</v>
      </c>
    </row>
    <row r="93" spans="6:7" x14ac:dyDescent="0.25">
      <c r="F93" s="71">
        <v>81</v>
      </c>
      <c r="G93" s="123">
        <v>26379.330907369524</v>
      </c>
    </row>
    <row r="94" spans="6:7" x14ac:dyDescent="0.25">
      <c r="F94" s="71">
        <v>82</v>
      </c>
      <c r="G94" s="123">
        <v>32002.197794812411</v>
      </c>
    </row>
    <row r="95" spans="6:7" x14ac:dyDescent="0.25">
      <c r="F95" s="71">
        <v>83</v>
      </c>
      <c r="G95" s="123">
        <v>34745.958867876536</v>
      </c>
    </row>
    <row r="96" spans="6:7" x14ac:dyDescent="0.25">
      <c r="F96" s="71">
        <v>84</v>
      </c>
      <c r="G96" s="123">
        <v>30976.501706037365</v>
      </c>
    </row>
    <row r="97" spans="6:7" x14ac:dyDescent="0.25">
      <c r="F97" s="71">
        <v>85</v>
      </c>
      <c r="G97" s="123">
        <v>24019.705592877544</v>
      </c>
    </row>
    <row r="98" spans="6:7" x14ac:dyDescent="0.25">
      <c r="F98" s="71">
        <v>86</v>
      </c>
      <c r="G98" s="123">
        <v>32698.740572308492</v>
      </c>
    </row>
    <row r="99" spans="6:7" x14ac:dyDescent="0.25">
      <c r="F99" s="71">
        <v>87</v>
      </c>
      <c r="G99" s="123">
        <v>26004.246642472579</v>
      </c>
    </row>
    <row r="100" spans="6:7" x14ac:dyDescent="0.25">
      <c r="F100" s="71">
        <v>88</v>
      </c>
      <c r="G100" s="123">
        <v>20189.47889782321</v>
      </c>
    </row>
    <row r="101" spans="6:7" x14ac:dyDescent="0.25">
      <c r="F101" s="71">
        <v>89</v>
      </c>
      <c r="G101" s="123">
        <v>30999.46427157447</v>
      </c>
    </row>
    <row r="102" spans="6:7" x14ac:dyDescent="0.25">
      <c r="F102" s="71">
        <v>90</v>
      </c>
      <c r="G102" s="123">
        <v>23385.701826427907</v>
      </c>
    </row>
    <row r="103" spans="6:7" x14ac:dyDescent="0.25">
      <c r="F103" s="71">
        <v>91</v>
      </c>
      <c r="G103" s="123">
        <v>31013.291284242521</v>
      </c>
    </row>
    <row r="104" spans="6:7" x14ac:dyDescent="0.25">
      <c r="F104" s="71">
        <v>92</v>
      </c>
      <c r="G104" s="123">
        <v>32819.201315840706</v>
      </c>
    </row>
    <row r="105" spans="6:7" x14ac:dyDescent="0.25">
      <c r="F105" s="71">
        <v>93</v>
      </c>
      <c r="G105" s="123">
        <v>41916.287739127074</v>
      </c>
    </row>
    <row r="106" spans="6:7" x14ac:dyDescent="0.25">
      <c r="F106" s="71">
        <v>94</v>
      </c>
      <c r="G106" s="123">
        <v>13025.313880525006</v>
      </c>
    </row>
    <row r="107" spans="6:7" x14ac:dyDescent="0.25">
      <c r="F107" s="71">
        <v>95</v>
      </c>
      <c r="G107" s="123">
        <v>22988.615516470385</v>
      </c>
    </row>
    <row r="108" spans="6:7" x14ac:dyDescent="0.25">
      <c r="F108" s="71">
        <v>96</v>
      </c>
      <c r="G108" s="123">
        <v>36675.154979688392</v>
      </c>
    </row>
    <row r="109" spans="6:7" x14ac:dyDescent="0.25">
      <c r="F109" s="71">
        <v>97</v>
      </c>
      <c r="G109" s="123">
        <v>33525.430540569148</v>
      </c>
    </row>
    <row r="110" spans="6:7" x14ac:dyDescent="0.25">
      <c r="F110" s="71">
        <v>98</v>
      </c>
      <c r="G110" s="123">
        <v>46255.672655832386</v>
      </c>
    </row>
    <row r="111" spans="6:7" x14ac:dyDescent="0.25">
      <c r="F111" s="71">
        <v>99</v>
      </c>
      <c r="G111" s="123">
        <v>10670.345293274899</v>
      </c>
    </row>
    <row r="112" spans="6:7" x14ac:dyDescent="0.25">
      <c r="F112" s="71">
        <v>100</v>
      </c>
      <c r="G112" s="123">
        <v>40126.88087856074</v>
      </c>
    </row>
    <row r="113" spans="6:7" x14ac:dyDescent="0.25">
      <c r="F113" s="71">
        <v>101</v>
      </c>
      <c r="G113" s="123">
        <v>19271.721779051066</v>
      </c>
    </row>
    <row r="114" spans="6:7" x14ac:dyDescent="0.25">
      <c r="F114" s="71">
        <v>102</v>
      </c>
      <c r="G114" s="123">
        <v>11628.475266419497</v>
      </c>
    </row>
    <row r="115" spans="6:7" x14ac:dyDescent="0.25">
      <c r="F115" s="71">
        <v>103</v>
      </c>
      <c r="G115" s="123">
        <v>36686.284259621782</v>
      </c>
    </row>
    <row r="116" spans="6:7" x14ac:dyDescent="0.25">
      <c r="F116" s="71">
        <v>104</v>
      </c>
      <c r="G116" s="123">
        <v>11065.567234806858</v>
      </c>
    </row>
    <row r="117" spans="6:7" x14ac:dyDescent="0.25">
      <c r="F117" s="71">
        <v>105</v>
      </c>
      <c r="G117" s="123">
        <v>26789.212434752779</v>
      </c>
    </row>
    <row r="118" spans="6:7" x14ac:dyDescent="0.25">
      <c r="F118" s="71">
        <v>106</v>
      </c>
      <c r="G118" s="123">
        <v>21666.164419140991</v>
      </c>
    </row>
    <row r="119" spans="6:7" x14ac:dyDescent="0.25">
      <c r="F119" s="71">
        <v>107</v>
      </c>
      <c r="G119" s="123">
        <v>23632.783750607559</v>
      </c>
    </row>
    <row r="120" spans="6:7" x14ac:dyDescent="0.25">
      <c r="F120" s="71">
        <v>108</v>
      </c>
      <c r="G120" s="123">
        <v>29041.135340840257</v>
      </c>
    </row>
    <row r="121" spans="6:7" x14ac:dyDescent="0.25">
      <c r="F121" s="71">
        <v>109</v>
      </c>
      <c r="G121" s="123">
        <v>21912.898818735626</v>
      </c>
    </row>
    <row r="122" spans="6:7" x14ac:dyDescent="0.25">
      <c r="F122" s="71">
        <v>110</v>
      </c>
      <c r="G122" s="123">
        <v>38184.277019220084</v>
      </c>
    </row>
    <row r="123" spans="6:7" x14ac:dyDescent="0.25">
      <c r="F123" s="71">
        <v>111</v>
      </c>
      <c r="G123" s="123">
        <v>23660.503788177724</v>
      </c>
    </row>
    <row r="124" spans="6:7" x14ac:dyDescent="0.25">
      <c r="F124" s="71">
        <v>112</v>
      </c>
      <c r="G124" s="123">
        <v>306.7810417236542</v>
      </c>
    </row>
    <row r="125" spans="6:7" x14ac:dyDescent="0.25">
      <c r="F125" s="71">
        <v>113</v>
      </c>
      <c r="G125" s="123">
        <v>23938.67735085389</v>
      </c>
    </row>
    <row r="126" spans="6:7" x14ac:dyDescent="0.25">
      <c r="F126" s="71">
        <v>114</v>
      </c>
      <c r="G126" s="123">
        <v>11970.390687075875</v>
      </c>
    </row>
    <row r="127" spans="6:7" x14ac:dyDescent="0.25">
      <c r="F127" s="71">
        <v>115</v>
      </c>
      <c r="G127" s="123">
        <v>34198.245020193557</v>
      </c>
    </row>
    <row r="128" spans="6:7" x14ac:dyDescent="0.25">
      <c r="F128" s="71">
        <v>116</v>
      </c>
      <c r="G128" s="123">
        <v>40128.015702667006</v>
      </c>
    </row>
    <row r="129" spans="6:7" x14ac:dyDescent="0.25">
      <c r="F129" s="71">
        <v>117</v>
      </c>
      <c r="G129" s="123">
        <v>36986.115193961181</v>
      </c>
    </row>
    <row r="130" spans="6:7" x14ac:dyDescent="0.25">
      <c r="F130" s="71">
        <v>118</v>
      </c>
      <c r="G130" s="123">
        <v>40219.724499957316</v>
      </c>
    </row>
    <row r="131" spans="6:7" x14ac:dyDescent="0.25">
      <c r="F131" s="71">
        <v>119</v>
      </c>
      <c r="G131" s="123">
        <v>31513.623876559534</v>
      </c>
    </row>
    <row r="132" spans="6:7" x14ac:dyDescent="0.25">
      <c r="F132" s="71">
        <v>120</v>
      </c>
      <c r="G132" s="123">
        <v>33414.384377574614</v>
      </c>
    </row>
    <row r="133" spans="6:7" x14ac:dyDescent="0.25">
      <c r="F133" s="71">
        <v>121</v>
      </c>
      <c r="G133" s="123">
        <v>28811.857013964644</v>
      </c>
    </row>
    <row r="134" spans="6:7" x14ac:dyDescent="0.25">
      <c r="F134" s="71">
        <v>122</v>
      </c>
      <c r="G134" s="123">
        <v>27363.088014784262</v>
      </c>
    </row>
    <row r="135" spans="6:7" x14ac:dyDescent="0.25">
      <c r="F135" s="71">
        <v>123</v>
      </c>
      <c r="G135" s="123">
        <v>28200.752373920761</v>
      </c>
    </row>
    <row r="136" spans="6:7" x14ac:dyDescent="0.25">
      <c r="F136" s="71">
        <v>124</v>
      </c>
      <c r="G136" s="123">
        <v>34107.416569977751</v>
      </c>
    </row>
    <row r="137" spans="6:7" x14ac:dyDescent="0.25">
      <c r="F137" s="71">
        <v>125</v>
      </c>
      <c r="G137" s="123">
        <v>25384.615525327506</v>
      </c>
    </row>
    <row r="138" spans="6:7" x14ac:dyDescent="0.25">
      <c r="F138" s="71">
        <v>126</v>
      </c>
      <c r="G138" s="123">
        <v>22702.064679684288</v>
      </c>
    </row>
    <row r="139" spans="6:7" x14ac:dyDescent="0.25">
      <c r="F139" s="71">
        <v>127</v>
      </c>
      <c r="G139" s="123">
        <v>26123.227482664148</v>
      </c>
    </row>
    <row r="140" spans="6:7" x14ac:dyDescent="0.25">
      <c r="F140" s="71">
        <v>128</v>
      </c>
      <c r="G140" s="123">
        <v>15188.533877821661</v>
      </c>
    </row>
    <row r="141" spans="6:7" x14ac:dyDescent="0.25">
      <c r="F141" s="71">
        <v>129</v>
      </c>
      <c r="G141" s="123">
        <v>21875.586036008543</v>
      </c>
    </row>
    <row r="142" spans="6:7" x14ac:dyDescent="0.25">
      <c r="F142" s="71">
        <v>130</v>
      </c>
      <c r="G142" s="123">
        <v>27530.046750686677</v>
      </c>
    </row>
    <row r="143" spans="6:7" x14ac:dyDescent="0.25">
      <c r="F143" s="71">
        <v>131</v>
      </c>
      <c r="G143" s="123">
        <v>36113.64832571501</v>
      </c>
    </row>
    <row r="144" spans="6:7" x14ac:dyDescent="0.25">
      <c r="F144" s="71">
        <v>132</v>
      </c>
      <c r="G144" s="123">
        <v>21190.64158532639</v>
      </c>
    </row>
    <row r="145" spans="6:7" x14ac:dyDescent="0.25">
      <c r="F145" s="71">
        <v>133</v>
      </c>
      <c r="G145" s="123">
        <v>13005.065414852264</v>
      </c>
    </row>
    <row r="146" spans="6:7" x14ac:dyDescent="0.25">
      <c r="F146" s="71">
        <v>134</v>
      </c>
      <c r="G146" s="123">
        <v>34444.739426881235</v>
      </c>
    </row>
    <row r="147" spans="6:7" x14ac:dyDescent="0.25">
      <c r="F147" s="71">
        <v>135</v>
      </c>
      <c r="G147" s="123">
        <v>42035.926896912315</v>
      </c>
    </row>
    <row r="148" spans="6:7" x14ac:dyDescent="0.25">
      <c r="F148" s="71">
        <v>136</v>
      </c>
      <c r="G148" s="123">
        <v>40329.481232641658</v>
      </c>
    </row>
    <row r="149" spans="6:7" x14ac:dyDescent="0.25">
      <c r="F149" s="71">
        <v>137</v>
      </c>
      <c r="G149" s="123">
        <v>19286.03081551701</v>
      </c>
    </row>
    <row r="150" spans="6:7" x14ac:dyDescent="0.25">
      <c r="F150" s="71">
        <v>138</v>
      </c>
      <c r="G150" s="123">
        <v>22991.668056404968</v>
      </c>
    </row>
    <row r="151" spans="6:7" x14ac:dyDescent="0.25">
      <c r="F151" s="71">
        <v>139</v>
      </c>
      <c r="G151" s="123">
        <v>39226.93718854677</v>
      </c>
    </row>
    <row r="152" spans="6:7" x14ac:dyDescent="0.25">
      <c r="F152" s="71">
        <v>140</v>
      </c>
      <c r="G152" s="123">
        <v>9792.1150501456887</v>
      </c>
    </row>
    <row r="153" spans="6:7" x14ac:dyDescent="0.25">
      <c r="F153" s="71">
        <v>141</v>
      </c>
      <c r="G153" s="123">
        <v>13362.624065820401</v>
      </c>
    </row>
    <row r="154" spans="6:7" x14ac:dyDescent="0.25">
      <c r="F154" s="71">
        <v>142</v>
      </c>
      <c r="G154" s="123">
        <v>40767.339671035399</v>
      </c>
    </row>
    <row r="155" spans="6:7" x14ac:dyDescent="0.25">
      <c r="F155" s="71">
        <v>143</v>
      </c>
      <c r="G155" s="123">
        <v>21961.443480608948</v>
      </c>
    </row>
    <row r="156" spans="6:7" x14ac:dyDescent="0.25">
      <c r="F156" s="71">
        <v>144</v>
      </c>
      <c r="G156" s="123">
        <v>29927.104138135506</v>
      </c>
    </row>
    <row r="157" spans="6:7" x14ac:dyDescent="0.25">
      <c r="F157" s="71">
        <v>145</v>
      </c>
      <c r="G157" s="123">
        <v>21209.508713102474</v>
      </c>
    </row>
    <row r="158" spans="6:7" x14ac:dyDescent="0.25">
      <c r="F158" s="71">
        <v>146</v>
      </c>
      <c r="G158" s="123">
        <v>44843.588170805153</v>
      </c>
    </row>
    <row r="159" spans="6:7" x14ac:dyDescent="0.25">
      <c r="F159" s="71">
        <v>147</v>
      </c>
      <c r="G159" s="123">
        <v>44525.661236314831</v>
      </c>
    </row>
    <row r="160" spans="6:7" x14ac:dyDescent="0.25">
      <c r="F160" s="71">
        <v>148</v>
      </c>
      <c r="G160" s="123">
        <v>37647.063058435131</v>
      </c>
    </row>
    <row r="161" spans="6:7" x14ac:dyDescent="0.25">
      <c r="F161" s="71">
        <v>149</v>
      </c>
      <c r="G161" s="123">
        <v>41347.87111883449</v>
      </c>
    </row>
    <row r="162" spans="6:7" x14ac:dyDescent="0.25">
      <c r="F162" s="71">
        <v>150</v>
      </c>
      <c r="G162" s="123">
        <v>35407.484912299813</v>
      </c>
    </row>
    <row r="163" spans="6:7" x14ac:dyDescent="0.25">
      <c r="F163" s="71">
        <v>151</v>
      </c>
      <c r="G163" s="123">
        <v>34099.971559332262</v>
      </c>
    </row>
    <row r="164" spans="6:7" x14ac:dyDescent="0.25">
      <c r="F164" s="71">
        <v>152</v>
      </c>
      <c r="G164" s="123">
        <v>30831.646202422853</v>
      </c>
    </row>
    <row r="165" spans="6:7" x14ac:dyDescent="0.25">
      <c r="F165" s="71">
        <v>153</v>
      </c>
      <c r="G165" s="123">
        <v>40452.568961011035</v>
      </c>
    </row>
    <row r="166" spans="6:7" x14ac:dyDescent="0.25">
      <c r="F166" s="71">
        <v>154</v>
      </c>
      <c r="G166" s="123">
        <v>39444.95817832691</v>
      </c>
    </row>
    <row r="167" spans="6:7" x14ac:dyDescent="0.25">
      <c r="F167" s="71">
        <v>155</v>
      </c>
      <c r="G167" s="123">
        <v>28707.079885320487</v>
      </c>
    </row>
    <row r="168" spans="6:7" x14ac:dyDescent="0.25">
      <c r="F168" s="71">
        <v>156</v>
      </c>
      <c r="G168" s="123">
        <v>22999.673627519176</v>
      </c>
    </row>
    <row r="169" spans="6:7" x14ac:dyDescent="0.25">
      <c r="F169" s="71">
        <v>157</v>
      </c>
      <c r="G169" s="123">
        <v>32238.351393075151</v>
      </c>
    </row>
    <row r="170" spans="6:7" x14ac:dyDescent="0.25">
      <c r="F170" s="71">
        <v>158</v>
      </c>
      <c r="G170" s="123">
        <v>27433.040213619981</v>
      </c>
    </row>
    <row r="171" spans="6:7" x14ac:dyDescent="0.25">
      <c r="F171" s="71">
        <v>159</v>
      </c>
      <c r="G171" s="123">
        <v>28770.782276668375</v>
      </c>
    </row>
    <row r="172" spans="6:7" x14ac:dyDescent="0.25">
      <c r="F172" s="71">
        <v>160</v>
      </c>
      <c r="G172" s="123">
        <v>30605.211399323372</v>
      </c>
    </row>
    <row r="173" spans="6:7" x14ac:dyDescent="0.25">
      <c r="F173" s="71">
        <v>161</v>
      </c>
      <c r="G173" s="123">
        <v>34651.389222366226</v>
      </c>
    </row>
    <row r="174" spans="6:7" x14ac:dyDescent="0.25">
      <c r="F174" s="71">
        <v>162</v>
      </c>
      <c r="G174" s="123">
        <v>40176.682680256708</v>
      </c>
    </row>
    <row r="175" spans="6:7" x14ac:dyDescent="0.25">
      <c r="F175" s="71">
        <v>163</v>
      </c>
      <c r="G175" s="123">
        <v>35598.974144276399</v>
      </c>
    </row>
    <row r="176" spans="6:7" x14ac:dyDescent="0.25">
      <c r="F176" s="71">
        <v>164</v>
      </c>
      <c r="G176" s="123">
        <v>19629.345341345273</v>
      </c>
    </row>
    <row r="177" spans="6:7" x14ac:dyDescent="0.25">
      <c r="F177" s="71">
        <v>165</v>
      </c>
      <c r="G177" s="123">
        <v>28271.929034561588</v>
      </c>
    </row>
    <row r="178" spans="6:7" x14ac:dyDescent="0.25">
      <c r="F178" s="71">
        <v>166</v>
      </c>
      <c r="G178" s="123">
        <v>21789.234312796769</v>
      </c>
    </row>
    <row r="179" spans="6:7" x14ac:dyDescent="0.25">
      <c r="F179" s="71">
        <v>167</v>
      </c>
      <c r="G179" s="123">
        <v>20295.521943260163</v>
      </c>
    </row>
    <row r="180" spans="6:7" x14ac:dyDescent="0.25">
      <c r="F180" s="71">
        <v>168</v>
      </c>
      <c r="G180" s="123">
        <v>17494.004826469485</v>
      </c>
    </row>
    <row r="181" spans="6:7" x14ac:dyDescent="0.25">
      <c r="F181" s="71">
        <v>169</v>
      </c>
      <c r="G181" s="123">
        <v>20584.920353338253</v>
      </c>
    </row>
    <row r="182" spans="6:7" x14ac:dyDescent="0.25">
      <c r="F182" s="71">
        <v>170</v>
      </c>
      <c r="G182" s="123">
        <v>29847.455904180526</v>
      </c>
    </row>
    <row r="183" spans="6:7" x14ac:dyDescent="0.25">
      <c r="F183" s="71">
        <v>171</v>
      </c>
      <c r="G183" s="123">
        <v>37354.362089052011</v>
      </c>
    </row>
    <row r="184" spans="6:7" x14ac:dyDescent="0.25">
      <c r="F184" s="71">
        <v>172</v>
      </c>
      <c r="G184" s="123">
        <v>7837.3905008986803</v>
      </c>
    </row>
    <row r="185" spans="6:7" x14ac:dyDescent="0.25">
      <c r="F185" s="71">
        <v>173</v>
      </c>
      <c r="G185" s="123">
        <v>26008.036966829062</v>
      </c>
    </row>
    <row r="186" spans="6:7" x14ac:dyDescent="0.25">
      <c r="F186" s="71">
        <v>174</v>
      </c>
      <c r="G186" s="123">
        <v>32740.29667372258</v>
      </c>
    </row>
    <row r="187" spans="6:7" x14ac:dyDescent="0.25">
      <c r="F187" s="71">
        <v>175</v>
      </c>
      <c r="G187" s="123">
        <v>33916.983461983007</v>
      </c>
    </row>
    <row r="188" spans="6:7" x14ac:dyDescent="0.25">
      <c r="F188" s="71">
        <v>176</v>
      </c>
      <c r="G188" s="123">
        <v>27343.825834017734</v>
      </c>
    </row>
    <row r="189" spans="6:7" x14ac:dyDescent="0.25">
      <c r="F189" s="71">
        <v>177</v>
      </c>
      <c r="G189" s="123">
        <v>32487.722059050044</v>
      </c>
    </row>
    <row r="190" spans="6:7" x14ac:dyDescent="0.25">
      <c r="F190" s="71">
        <v>178</v>
      </c>
      <c r="G190" s="123">
        <v>19739.77469895134</v>
      </c>
    </row>
    <row r="191" spans="6:7" x14ac:dyDescent="0.25">
      <c r="F191" s="71">
        <v>179</v>
      </c>
      <c r="G191" s="123">
        <v>34650.44653725528</v>
      </c>
    </row>
    <row r="192" spans="6:7" x14ac:dyDescent="0.25">
      <c r="F192" s="71">
        <v>180</v>
      </c>
      <c r="G192" s="123">
        <v>30996.738617615454</v>
      </c>
    </row>
    <row r="193" spans="6:7" x14ac:dyDescent="0.25">
      <c r="F193" s="71">
        <v>181</v>
      </c>
      <c r="G193" s="123">
        <v>26615.368357261435</v>
      </c>
    </row>
    <row r="194" spans="6:7" x14ac:dyDescent="0.25">
      <c r="F194" s="71">
        <v>182</v>
      </c>
      <c r="G194" s="123">
        <v>21556.317965614558</v>
      </c>
    </row>
    <row r="195" spans="6:7" x14ac:dyDescent="0.25">
      <c r="F195" s="71">
        <v>183</v>
      </c>
      <c r="G195" s="123">
        <v>33293.266656797932</v>
      </c>
    </row>
    <row r="196" spans="6:7" x14ac:dyDescent="0.25">
      <c r="F196" s="71">
        <v>184</v>
      </c>
      <c r="G196" s="123">
        <v>16589.83142286885</v>
      </c>
    </row>
    <row r="197" spans="6:7" x14ac:dyDescent="0.25">
      <c r="F197" s="71">
        <v>185</v>
      </c>
      <c r="G197" s="123">
        <v>13571.75785026915</v>
      </c>
    </row>
    <row r="198" spans="6:7" x14ac:dyDescent="0.25">
      <c r="F198" s="71">
        <v>186</v>
      </c>
      <c r="G198" s="123">
        <v>32613.337976450206</v>
      </c>
    </row>
    <row r="199" spans="6:7" x14ac:dyDescent="0.25">
      <c r="F199" s="71">
        <v>187</v>
      </c>
      <c r="G199" s="123">
        <v>23008.584331256148</v>
      </c>
    </row>
    <row r="200" spans="6:7" x14ac:dyDescent="0.25">
      <c r="F200" s="71">
        <v>188</v>
      </c>
      <c r="G200" s="123">
        <v>14822.255509126426</v>
      </c>
    </row>
    <row r="201" spans="6:7" x14ac:dyDescent="0.25">
      <c r="F201" s="71">
        <v>189</v>
      </c>
      <c r="G201" s="123">
        <v>5205.1719860025369</v>
      </c>
    </row>
    <row r="202" spans="6:7" x14ac:dyDescent="0.25">
      <c r="F202" s="71">
        <v>190</v>
      </c>
      <c r="G202" s="123">
        <v>35202.863207149676</v>
      </c>
    </row>
    <row r="203" spans="6:7" x14ac:dyDescent="0.25">
      <c r="F203" s="71">
        <v>191</v>
      </c>
      <c r="G203" s="123">
        <v>38768.831682024007</v>
      </c>
    </row>
    <row r="204" spans="6:7" x14ac:dyDescent="0.25">
      <c r="F204" s="71">
        <v>192</v>
      </c>
      <c r="G204" s="123">
        <v>30441.372126559501</v>
      </c>
    </row>
    <row r="205" spans="6:7" x14ac:dyDescent="0.25">
      <c r="F205" s="71">
        <v>193</v>
      </c>
      <c r="G205" s="123">
        <v>40372.372807522901</v>
      </c>
    </row>
    <row r="206" spans="6:7" x14ac:dyDescent="0.25">
      <c r="F206" s="71">
        <v>194</v>
      </c>
      <c r="G206" s="123">
        <v>35117.555798499685</v>
      </c>
    </row>
    <row r="207" spans="6:7" x14ac:dyDescent="0.25">
      <c r="F207" s="71">
        <v>195</v>
      </c>
      <c r="G207" s="123">
        <v>23239.797951841228</v>
      </c>
    </row>
    <row r="208" spans="6:7" x14ac:dyDescent="0.25">
      <c r="F208" s="71">
        <v>196</v>
      </c>
      <c r="G208" s="123">
        <v>16781.256232187316</v>
      </c>
    </row>
    <row r="209" spans="6:7" x14ac:dyDescent="0.25">
      <c r="F209" s="71">
        <v>197</v>
      </c>
      <c r="G209" s="123">
        <v>37898.747771024151</v>
      </c>
    </row>
    <row r="210" spans="6:7" x14ac:dyDescent="0.25">
      <c r="F210" s="71">
        <v>198</v>
      </c>
      <c r="G210" s="123">
        <v>48543.773868697172</v>
      </c>
    </row>
    <row r="211" spans="6:7" x14ac:dyDescent="0.25">
      <c r="F211" s="71">
        <v>199</v>
      </c>
      <c r="G211" s="123">
        <v>40955.167594998908</v>
      </c>
    </row>
    <row r="212" spans="6:7" x14ac:dyDescent="0.25">
      <c r="F212" s="71">
        <v>200</v>
      </c>
      <c r="G212" s="123">
        <v>32193.581112357351</v>
      </c>
    </row>
    <row r="213" spans="6:7" x14ac:dyDescent="0.25">
      <c r="F213" s="71">
        <v>201</v>
      </c>
      <c r="G213" s="123">
        <v>26248.576633333814</v>
      </c>
    </row>
    <row r="214" spans="6:7" x14ac:dyDescent="0.25">
      <c r="F214" s="71">
        <v>202</v>
      </c>
      <c r="G214" s="123">
        <v>33647.647306550389</v>
      </c>
    </row>
    <row r="215" spans="6:7" x14ac:dyDescent="0.25">
      <c r="F215" s="71">
        <v>203</v>
      </c>
      <c r="G215" s="123">
        <v>37344.541386598765</v>
      </c>
    </row>
    <row r="216" spans="6:7" x14ac:dyDescent="0.25">
      <c r="F216" s="71">
        <v>204</v>
      </c>
      <c r="G216" s="123">
        <v>24393.344967667144</v>
      </c>
    </row>
    <row r="217" spans="6:7" x14ac:dyDescent="0.25">
      <c r="F217" s="71">
        <v>205</v>
      </c>
      <c r="G217" s="123">
        <v>29692.966033862933</v>
      </c>
    </row>
    <row r="218" spans="6:7" x14ac:dyDescent="0.25">
      <c r="F218" s="71">
        <v>206</v>
      </c>
      <c r="G218" s="123">
        <v>41487.182229293183</v>
      </c>
    </row>
    <row r="219" spans="6:7" x14ac:dyDescent="0.25">
      <c r="F219" s="71">
        <v>207</v>
      </c>
      <c r="G219" s="123">
        <v>33367.87610163202</v>
      </c>
    </row>
    <row r="220" spans="6:7" x14ac:dyDescent="0.25">
      <c r="F220" s="71">
        <v>208</v>
      </c>
      <c r="G220" s="123">
        <v>30901.255508655569</v>
      </c>
    </row>
    <row r="221" spans="6:7" x14ac:dyDescent="0.25">
      <c r="F221" s="71">
        <v>209</v>
      </c>
      <c r="G221" s="123">
        <v>29044.931532021015</v>
      </c>
    </row>
    <row r="222" spans="6:7" x14ac:dyDescent="0.25">
      <c r="F222" s="71">
        <v>210</v>
      </c>
      <c r="G222" s="123">
        <v>11456.605386595185</v>
      </c>
    </row>
    <row r="223" spans="6:7" x14ac:dyDescent="0.25">
      <c r="F223" s="71">
        <v>211</v>
      </c>
      <c r="G223" s="123">
        <v>41512.977748651239</v>
      </c>
    </row>
    <row r="224" spans="6:7" x14ac:dyDescent="0.25">
      <c r="F224" s="71">
        <v>212</v>
      </c>
      <c r="G224" s="123">
        <v>18530.58371018148</v>
      </c>
    </row>
    <row r="225" spans="6:7" x14ac:dyDescent="0.25">
      <c r="F225" s="71">
        <v>213</v>
      </c>
      <c r="G225" s="123">
        <v>42989.0412718714</v>
      </c>
    </row>
    <row r="226" spans="6:7" x14ac:dyDescent="0.25">
      <c r="F226" s="71">
        <v>214</v>
      </c>
      <c r="G226" s="123">
        <v>28678.684610138342</v>
      </c>
    </row>
    <row r="227" spans="6:7" x14ac:dyDescent="0.25">
      <c r="F227" s="71">
        <v>215</v>
      </c>
      <c r="G227" s="123">
        <v>18046.224429358226</v>
      </c>
    </row>
    <row r="228" spans="6:7" x14ac:dyDescent="0.25">
      <c r="F228" s="71">
        <v>216</v>
      </c>
      <c r="G228" s="123">
        <v>29388.547030492969</v>
      </c>
    </row>
    <row r="229" spans="6:7" x14ac:dyDescent="0.25">
      <c r="F229" s="71">
        <v>217</v>
      </c>
      <c r="G229" s="123">
        <v>26191.596985201071</v>
      </c>
    </row>
    <row r="230" spans="6:7" x14ac:dyDescent="0.25">
      <c r="F230" s="71">
        <v>218</v>
      </c>
      <c r="G230" s="123">
        <v>31673.846566099164</v>
      </c>
    </row>
    <row r="231" spans="6:7" x14ac:dyDescent="0.25">
      <c r="F231" s="71">
        <v>219</v>
      </c>
      <c r="G231" s="123">
        <v>31564.367905987787</v>
      </c>
    </row>
    <row r="232" spans="6:7" x14ac:dyDescent="0.25">
      <c r="F232" s="71">
        <v>220</v>
      </c>
      <c r="G232" s="123">
        <v>38033.238460952307</v>
      </c>
    </row>
    <row r="233" spans="6:7" x14ac:dyDescent="0.25">
      <c r="F233" s="71">
        <v>221</v>
      </c>
      <c r="G233" s="123">
        <v>10279.79448665346</v>
      </c>
    </row>
    <row r="234" spans="6:7" x14ac:dyDescent="0.25">
      <c r="F234" s="71">
        <v>222</v>
      </c>
      <c r="G234" s="123">
        <v>19841.363084167195</v>
      </c>
    </row>
    <row r="235" spans="6:7" x14ac:dyDescent="0.25">
      <c r="F235" s="71">
        <v>223</v>
      </c>
      <c r="G235" s="123">
        <v>30649.00469249727</v>
      </c>
    </row>
    <row r="236" spans="6:7" x14ac:dyDescent="0.25">
      <c r="F236" s="71">
        <v>224</v>
      </c>
      <c r="G236" s="123">
        <v>31934.850643955775</v>
      </c>
    </row>
    <row r="237" spans="6:7" x14ac:dyDescent="0.25">
      <c r="F237" s="71">
        <v>225</v>
      </c>
      <c r="G237" s="123">
        <v>29334.356041919047</v>
      </c>
    </row>
    <row r="238" spans="6:7" x14ac:dyDescent="0.25">
      <c r="F238" s="71">
        <v>226</v>
      </c>
      <c r="G238" s="123">
        <v>17005.455733887502</v>
      </c>
    </row>
    <row r="239" spans="6:7" x14ac:dyDescent="0.25">
      <c r="F239" s="71">
        <v>227</v>
      </c>
      <c r="G239" s="123">
        <v>31423.925123335761</v>
      </c>
    </row>
    <row r="240" spans="6:7" x14ac:dyDescent="0.25">
      <c r="F240" s="71">
        <v>228</v>
      </c>
      <c r="G240" s="123">
        <v>30410.941629655747</v>
      </c>
    </row>
    <row r="241" spans="6:7" x14ac:dyDescent="0.25">
      <c r="F241" s="71">
        <v>229</v>
      </c>
      <c r="G241" s="123">
        <v>34725.239548214493</v>
      </c>
    </row>
    <row r="242" spans="6:7" x14ac:dyDescent="0.25">
      <c r="F242" s="71">
        <v>230</v>
      </c>
      <c r="G242" s="123">
        <v>38884.081098074566</v>
      </c>
    </row>
    <row r="243" spans="6:7" x14ac:dyDescent="0.25">
      <c r="F243" s="71">
        <v>231</v>
      </c>
      <c r="G243" s="123">
        <v>27218.957912376791</v>
      </c>
    </row>
    <row r="244" spans="6:7" x14ac:dyDescent="0.25">
      <c r="F244" s="71">
        <v>232</v>
      </c>
      <c r="G244" s="123">
        <v>26527.160055643952</v>
      </c>
    </row>
    <row r="245" spans="6:7" x14ac:dyDescent="0.25">
      <c r="F245" s="71">
        <v>233</v>
      </c>
      <c r="G245" s="123">
        <v>34489.035333616572</v>
      </c>
    </row>
    <row r="246" spans="6:7" x14ac:dyDescent="0.25">
      <c r="F246" s="71">
        <v>234</v>
      </c>
      <c r="G246" s="123">
        <v>29163.27666283755</v>
      </c>
    </row>
    <row r="247" spans="6:7" x14ac:dyDescent="0.25">
      <c r="F247" s="71">
        <v>235</v>
      </c>
      <c r="G247" s="123">
        <v>34880.013924946383</v>
      </c>
    </row>
    <row r="248" spans="6:7" x14ac:dyDescent="0.25">
      <c r="F248" s="71">
        <v>236</v>
      </c>
      <c r="G248" s="123">
        <v>35723.8242908088</v>
      </c>
    </row>
    <row r="249" spans="6:7" x14ac:dyDescent="0.25">
      <c r="F249" s="71">
        <v>237</v>
      </c>
      <c r="G249" s="123">
        <v>24216.896739321197</v>
      </c>
    </row>
    <row r="250" spans="6:7" x14ac:dyDescent="0.25">
      <c r="F250" s="71">
        <v>238</v>
      </c>
      <c r="G250" s="123">
        <v>36395.51883526957</v>
      </c>
    </row>
    <row r="251" spans="6:7" x14ac:dyDescent="0.25">
      <c r="F251" s="71">
        <v>239</v>
      </c>
      <c r="G251" s="123">
        <v>33458.998290814314</v>
      </c>
    </row>
    <row r="252" spans="6:7" x14ac:dyDescent="0.25">
      <c r="F252" s="71">
        <v>240</v>
      </c>
      <c r="G252" s="123">
        <v>24726.609880708722</v>
      </c>
    </row>
    <row r="253" spans="6:7" x14ac:dyDescent="0.25">
      <c r="F253" s="71">
        <v>241</v>
      </c>
      <c r="G253" s="123">
        <v>42035.554401272646</v>
      </c>
    </row>
    <row r="254" spans="6:7" x14ac:dyDescent="0.25">
      <c r="F254" s="71">
        <v>242</v>
      </c>
      <c r="G254" s="123">
        <v>39510.51115896985</v>
      </c>
    </row>
    <row r="255" spans="6:7" x14ac:dyDescent="0.25">
      <c r="F255" s="71">
        <v>243</v>
      </c>
      <c r="G255" s="123">
        <v>44250.113516177851</v>
      </c>
    </row>
    <row r="256" spans="6:7" x14ac:dyDescent="0.25">
      <c r="F256" s="71">
        <v>244</v>
      </c>
      <c r="G256" s="123">
        <v>34083.826674045966</v>
      </c>
    </row>
    <row r="257" spans="6:7" x14ac:dyDescent="0.25">
      <c r="F257" s="71">
        <v>245</v>
      </c>
      <c r="G257" s="123">
        <v>22341.431105303236</v>
      </c>
    </row>
    <row r="258" spans="6:7" x14ac:dyDescent="0.25">
      <c r="F258" s="71">
        <v>246</v>
      </c>
      <c r="G258" s="123">
        <v>37233.926059106052</v>
      </c>
    </row>
    <row r="259" spans="6:7" x14ac:dyDescent="0.25">
      <c r="F259" s="71">
        <v>247</v>
      </c>
      <c r="G259" s="123">
        <v>29142.132309153971</v>
      </c>
    </row>
    <row r="260" spans="6:7" x14ac:dyDescent="0.25">
      <c r="F260" s="71">
        <v>248</v>
      </c>
      <c r="G260" s="123">
        <v>25452.549608556939</v>
      </c>
    </row>
    <row r="261" spans="6:7" x14ac:dyDescent="0.25">
      <c r="F261" s="71">
        <v>249</v>
      </c>
      <c r="G261" s="123">
        <v>48147.402763343562</v>
      </c>
    </row>
    <row r="262" spans="6:7" x14ac:dyDescent="0.25">
      <c r="F262" s="71">
        <v>250</v>
      </c>
      <c r="G262" s="123">
        <v>18632.333017393579</v>
      </c>
    </row>
    <row r="263" spans="6:7" x14ac:dyDescent="0.25">
      <c r="F263" s="71">
        <v>251</v>
      </c>
      <c r="G263" s="123">
        <v>21750.667823552263</v>
      </c>
    </row>
    <row r="264" spans="6:7" x14ac:dyDescent="0.25">
      <c r="F264" s="71">
        <v>252</v>
      </c>
      <c r="G264" s="123">
        <v>16995.984933129126</v>
      </c>
    </row>
    <row r="265" spans="6:7" x14ac:dyDescent="0.25">
      <c r="F265" s="71">
        <v>253</v>
      </c>
      <c r="G265" s="123">
        <v>55766.999188268572</v>
      </c>
    </row>
    <row r="266" spans="6:7" x14ac:dyDescent="0.25">
      <c r="F266" s="71">
        <v>254</v>
      </c>
      <c r="G266" s="123">
        <v>22319.25103265763</v>
      </c>
    </row>
    <row r="267" spans="6:7" x14ac:dyDescent="0.25">
      <c r="F267" s="71">
        <v>255</v>
      </c>
      <c r="G267" s="123">
        <v>32262.649045656144</v>
      </c>
    </row>
    <row r="268" spans="6:7" x14ac:dyDescent="0.25">
      <c r="F268" s="71">
        <v>256</v>
      </c>
      <c r="G268" s="123">
        <v>35292.572930193593</v>
      </c>
    </row>
    <row r="269" spans="6:7" x14ac:dyDescent="0.25">
      <c r="F269" s="71">
        <v>257</v>
      </c>
      <c r="G269" s="123">
        <v>43318.08116944725</v>
      </c>
    </row>
    <row r="270" spans="6:7" x14ac:dyDescent="0.25">
      <c r="F270" s="71">
        <v>258</v>
      </c>
      <c r="G270" s="123">
        <v>25170.018739594227</v>
      </c>
    </row>
    <row r="271" spans="6:7" x14ac:dyDescent="0.25">
      <c r="F271" s="71">
        <v>259</v>
      </c>
      <c r="G271" s="123">
        <v>28249.702196144211</v>
      </c>
    </row>
    <row r="272" spans="6:7" x14ac:dyDescent="0.25">
      <c r="F272" s="71">
        <v>260</v>
      </c>
      <c r="G272" s="123">
        <v>23167.217582021447</v>
      </c>
    </row>
    <row r="273" spans="6:7" x14ac:dyDescent="0.25">
      <c r="F273" s="71">
        <v>261</v>
      </c>
      <c r="G273" s="123">
        <v>20726.928960151086</v>
      </c>
    </row>
    <row r="274" spans="6:7" x14ac:dyDescent="0.25">
      <c r="F274" s="71">
        <v>262</v>
      </c>
      <c r="G274" s="123">
        <v>36999.707663928362</v>
      </c>
    </row>
    <row r="275" spans="6:7" x14ac:dyDescent="0.25">
      <c r="F275" s="71">
        <v>263</v>
      </c>
      <c r="G275" s="123">
        <v>33994.635597751818</v>
      </c>
    </row>
    <row r="276" spans="6:7" x14ac:dyDescent="0.25">
      <c r="F276" s="71">
        <v>264</v>
      </c>
      <c r="G276" s="123">
        <v>27752.707218223411</v>
      </c>
    </row>
    <row r="277" spans="6:7" x14ac:dyDescent="0.25">
      <c r="F277" s="71">
        <v>265</v>
      </c>
      <c r="G277" s="123">
        <v>26062.220470632408</v>
      </c>
    </row>
    <row r="278" spans="6:7" x14ac:dyDescent="0.25">
      <c r="F278" s="71">
        <v>266</v>
      </c>
      <c r="G278" s="123">
        <v>16438.908100060398</v>
      </c>
    </row>
    <row r="279" spans="6:7" x14ac:dyDescent="0.25">
      <c r="F279" s="71">
        <v>267</v>
      </c>
      <c r="G279" s="123">
        <v>33061.979009002942</v>
      </c>
    </row>
    <row r="280" spans="6:7" x14ac:dyDescent="0.25">
      <c r="F280" s="71">
        <v>268</v>
      </c>
      <c r="G280" s="123">
        <v>45510.680019394786</v>
      </c>
    </row>
    <row r="281" spans="6:7" x14ac:dyDescent="0.25">
      <c r="F281" s="71">
        <v>269</v>
      </c>
      <c r="G281" s="123">
        <v>34604.94332015168</v>
      </c>
    </row>
    <row r="282" spans="6:7" x14ac:dyDescent="0.25">
      <c r="F282" s="71">
        <v>270</v>
      </c>
      <c r="G282" s="123">
        <v>31056.248011123538</v>
      </c>
    </row>
    <row r="283" spans="6:7" x14ac:dyDescent="0.25">
      <c r="F283" s="71">
        <v>271</v>
      </c>
      <c r="G283" s="123">
        <v>26931.472653386143</v>
      </c>
    </row>
    <row r="284" spans="6:7" x14ac:dyDescent="0.25">
      <c r="F284" s="71">
        <v>272</v>
      </c>
      <c r="G284" s="123">
        <v>31222.3442580501</v>
      </c>
    </row>
    <row r="285" spans="6:7" x14ac:dyDescent="0.25">
      <c r="F285" s="71">
        <v>273</v>
      </c>
      <c r="G285" s="123">
        <v>27846.631915387032</v>
      </c>
    </row>
    <row r="286" spans="6:7" x14ac:dyDescent="0.25">
      <c r="F286" s="71">
        <v>274</v>
      </c>
      <c r="G286" s="123">
        <v>13879.684386535857</v>
      </c>
    </row>
    <row r="287" spans="6:7" x14ac:dyDescent="0.25">
      <c r="F287" s="71">
        <v>275</v>
      </c>
      <c r="G287" s="123">
        <v>46451.895196366822</v>
      </c>
    </row>
    <row r="288" spans="6:7" x14ac:dyDescent="0.25">
      <c r="F288" s="71">
        <v>276</v>
      </c>
      <c r="G288" s="123">
        <v>39157.373455907014</v>
      </c>
    </row>
    <row r="289" spans="6:7" x14ac:dyDescent="0.25">
      <c r="F289" s="71">
        <v>277</v>
      </c>
      <c r="G289" s="123">
        <v>30821.489880621401</v>
      </c>
    </row>
    <row r="290" spans="6:7" x14ac:dyDescent="0.25">
      <c r="F290" s="71">
        <v>278</v>
      </c>
      <c r="G290" s="123">
        <v>42388.355775549018</v>
      </c>
    </row>
    <row r="291" spans="6:7" x14ac:dyDescent="0.25">
      <c r="F291" s="71">
        <v>279</v>
      </c>
      <c r="G291" s="123">
        <v>26092.506830980907</v>
      </c>
    </row>
    <row r="292" spans="6:7" x14ac:dyDescent="0.25">
      <c r="F292" s="71">
        <v>280</v>
      </c>
      <c r="G292" s="123">
        <v>31149.3277323195</v>
      </c>
    </row>
    <row r="293" spans="6:7" x14ac:dyDescent="0.25">
      <c r="F293" s="71">
        <v>281</v>
      </c>
      <c r="G293" s="123">
        <v>32426.023913856552</v>
      </c>
    </row>
    <row r="294" spans="6:7" x14ac:dyDescent="0.25">
      <c r="F294" s="71">
        <v>282</v>
      </c>
      <c r="G294" s="123">
        <v>20038.913965268992</v>
      </c>
    </row>
    <row r="295" spans="6:7" x14ac:dyDescent="0.25">
      <c r="F295" s="71">
        <v>283</v>
      </c>
      <c r="G295" s="123">
        <v>42126.067842490738</v>
      </c>
    </row>
    <row r="296" spans="6:7" x14ac:dyDescent="0.25">
      <c r="F296" s="71">
        <v>284</v>
      </c>
      <c r="G296" s="123">
        <v>20288.173358832311</v>
      </c>
    </row>
    <row r="297" spans="6:7" x14ac:dyDescent="0.25">
      <c r="F297" s="71">
        <v>285</v>
      </c>
      <c r="G297" s="123">
        <v>23688.004741844925</v>
      </c>
    </row>
    <row r="298" spans="6:7" x14ac:dyDescent="0.25">
      <c r="F298" s="71">
        <v>286</v>
      </c>
      <c r="G298" s="123">
        <v>13823.280112542378</v>
      </c>
    </row>
    <row r="299" spans="6:7" x14ac:dyDescent="0.25">
      <c r="F299" s="71">
        <v>287</v>
      </c>
      <c r="G299" s="123">
        <v>23903.224286555047</v>
      </c>
    </row>
    <row r="300" spans="6:7" x14ac:dyDescent="0.25">
      <c r="F300" s="71">
        <v>288</v>
      </c>
      <c r="G300" s="123">
        <v>24744.682158970223</v>
      </c>
    </row>
    <row r="301" spans="6:7" x14ac:dyDescent="0.25">
      <c r="F301" s="71">
        <v>289</v>
      </c>
      <c r="G301" s="123">
        <v>17017.35957404138</v>
      </c>
    </row>
    <row r="302" spans="6:7" x14ac:dyDescent="0.25">
      <c r="F302" s="71">
        <v>290</v>
      </c>
      <c r="G302" s="123">
        <v>41756.563108254275</v>
      </c>
    </row>
    <row r="303" spans="6:7" x14ac:dyDescent="0.25">
      <c r="F303" s="71">
        <v>291</v>
      </c>
      <c r="G303" s="123">
        <v>30253.848840698061</v>
      </c>
    </row>
    <row r="304" spans="6:7" x14ac:dyDescent="0.25">
      <c r="F304" s="71">
        <v>292</v>
      </c>
      <c r="G304" s="123">
        <v>39790.635790678796</v>
      </c>
    </row>
    <row r="305" spans="6:7" x14ac:dyDescent="0.25">
      <c r="F305" s="71">
        <v>293</v>
      </c>
      <c r="G305" s="123">
        <v>52675.48176967795</v>
      </c>
    </row>
    <row r="306" spans="6:7" x14ac:dyDescent="0.25">
      <c r="F306" s="71">
        <v>294</v>
      </c>
      <c r="G306" s="123">
        <v>21292.237019876397</v>
      </c>
    </row>
    <row r="307" spans="6:7" x14ac:dyDescent="0.25">
      <c r="F307" s="71">
        <v>295</v>
      </c>
      <c r="G307" s="123">
        <v>41693.006489796418</v>
      </c>
    </row>
    <row r="308" spans="6:7" x14ac:dyDescent="0.25">
      <c r="F308" s="71">
        <v>296</v>
      </c>
      <c r="G308" s="123">
        <v>18504.037125216328</v>
      </c>
    </row>
    <row r="309" spans="6:7" x14ac:dyDescent="0.25">
      <c r="F309" s="71">
        <v>297</v>
      </c>
      <c r="G309" s="123">
        <v>36336.271624579756</v>
      </c>
    </row>
    <row r="310" spans="6:7" x14ac:dyDescent="0.25">
      <c r="F310" s="71">
        <v>298</v>
      </c>
      <c r="G310" s="123">
        <v>38427.756731832371</v>
      </c>
    </row>
    <row r="311" spans="6:7" x14ac:dyDescent="0.25">
      <c r="F311" s="71">
        <v>299</v>
      </c>
      <c r="G311" s="123">
        <v>18895.832460733083</v>
      </c>
    </row>
    <row r="312" spans="6:7" x14ac:dyDescent="0.25">
      <c r="F312" s="71">
        <v>300</v>
      </c>
      <c r="G312" s="123">
        <v>26827.555647307501</v>
      </c>
    </row>
    <row r="313" spans="6:7" x14ac:dyDescent="0.25">
      <c r="F313" s="71">
        <v>301</v>
      </c>
      <c r="G313" s="123">
        <v>47063.115482416644</v>
      </c>
    </row>
    <row r="314" spans="6:7" x14ac:dyDescent="0.25">
      <c r="F314" s="71">
        <v>302</v>
      </c>
      <c r="G314" s="123">
        <v>24838.110503517455</v>
      </c>
    </row>
    <row r="315" spans="6:7" x14ac:dyDescent="0.25">
      <c r="F315" s="71">
        <v>303</v>
      </c>
      <c r="G315" s="123">
        <v>32932.943280352796</v>
      </c>
    </row>
    <row r="316" spans="6:7" x14ac:dyDescent="0.25">
      <c r="F316" s="71">
        <v>304</v>
      </c>
      <c r="G316" s="123">
        <v>36641.545645518527</v>
      </c>
    </row>
    <row r="317" spans="6:7" x14ac:dyDescent="0.25">
      <c r="F317" s="71">
        <v>305</v>
      </c>
      <c r="G317" s="123">
        <v>48211.323946155797</v>
      </c>
    </row>
    <row r="318" spans="6:7" x14ac:dyDescent="0.25">
      <c r="F318" s="71">
        <v>306</v>
      </c>
      <c r="G318" s="123">
        <v>44492.52470407536</v>
      </c>
    </row>
    <row r="319" spans="6:7" x14ac:dyDescent="0.25">
      <c r="F319" s="71">
        <v>307</v>
      </c>
      <c r="G319" s="123">
        <v>15317.921325536672</v>
      </c>
    </row>
    <row r="320" spans="6:7" x14ac:dyDescent="0.25">
      <c r="F320" s="71">
        <v>308</v>
      </c>
      <c r="G320" s="123">
        <v>17153.222551129187</v>
      </c>
    </row>
    <row r="321" spans="6:7" x14ac:dyDescent="0.25">
      <c r="F321" s="71">
        <v>309</v>
      </c>
      <c r="G321" s="123">
        <v>30881.697136096434</v>
      </c>
    </row>
    <row r="322" spans="6:7" x14ac:dyDescent="0.25">
      <c r="F322" s="71">
        <v>310</v>
      </c>
      <c r="G322" s="123">
        <v>9646.4882338356801</v>
      </c>
    </row>
    <row r="323" spans="6:7" x14ac:dyDescent="0.25">
      <c r="F323" s="71">
        <v>311</v>
      </c>
      <c r="G323" s="123">
        <v>36795.2193201349</v>
      </c>
    </row>
    <row r="324" spans="6:7" x14ac:dyDescent="0.25">
      <c r="F324" s="71">
        <v>312</v>
      </c>
      <c r="G324" s="123">
        <v>53183.086008205144</v>
      </c>
    </row>
    <row r="325" spans="6:7" x14ac:dyDescent="0.25">
      <c r="F325" s="71">
        <v>313</v>
      </c>
      <c r="G325" s="123">
        <v>25606.99534139505</v>
      </c>
    </row>
    <row r="326" spans="6:7" x14ac:dyDescent="0.25">
      <c r="F326" s="71">
        <v>314</v>
      </c>
      <c r="G326" s="123">
        <v>41391.250320732448</v>
      </c>
    </row>
    <row r="327" spans="6:7" x14ac:dyDescent="0.25">
      <c r="F327" s="71">
        <v>315</v>
      </c>
      <c r="G327" s="123">
        <v>31078.277267932724</v>
      </c>
    </row>
    <row r="328" spans="6:7" x14ac:dyDescent="0.25">
      <c r="F328" s="71">
        <v>316</v>
      </c>
      <c r="G328" s="123">
        <v>47599.980203219799</v>
      </c>
    </row>
    <row r="329" spans="6:7" x14ac:dyDescent="0.25">
      <c r="F329" s="71">
        <v>317</v>
      </c>
      <c r="G329" s="123">
        <v>24344.779907203989</v>
      </c>
    </row>
    <row r="330" spans="6:7" x14ac:dyDescent="0.25">
      <c r="F330" s="71">
        <v>318</v>
      </c>
      <c r="G330" s="123">
        <v>24229.511567121335</v>
      </c>
    </row>
    <row r="331" spans="6:7" x14ac:dyDescent="0.25">
      <c r="F331" s="71">
        <v>319</v>
      </c>
      <c r="G331" s="123">
        <v>43682.69394874612</v>
      </c>
    </row>
    <row r="332" spans="6:7" x14ac:dyDescent="0.25">
      <c r="F332" s="71">
        <v>320</v>
      </c>
      <c r="G332" s="123">
        <v>35206.25440953661</v>
      </c>
    </row>
    <row r="333" spans="6:7" x14ac:dyDescent="0.25">
      <c r="F333" s="71">
        <v>321</v>
      </c>
      <c r="G333" s="123">
        <v>29228.654166742286</v>
      </c>
    </row>
    <row r="334" spans="6:7" x14ac:dyDescent="0.25">
      <c r="F334" s="71">
        <v>322</v>
      </c>
      <c r="G334" s="123">
        <v>12654.213233056897</v>
      </c>
    </row>
    <row r="335" spans="6:7" x14ac:dyDescent="0.25">
      <c r="F335" s="71">
        <v>323</v>
      </c>
      <c r="G335" s="123">
        <v>30861.461009489816</v>
      </c>
    </row>
    <row r="336" spans="6:7" x14ac:dyDescent="0.25">
      <c r="F336" s="71">
        <v>324</v>
      </c>
      <c r="G336" s="123">
        <v>28443.824055904624</v>
      </c>
    </row>
    <row r="337" spans="6:7" x14ac:dyDescent="0.25">
      <c r="F337" s="71">
        <v>325</v>
      </c>
      <c r="G337" s="123">
        <v>28455.297518097137</v>
      </c>
    </row>
    <row r="338" spans="6:7" x14ac:dyDescent="0.25">
      <c r="F338" s="71">
        <v>326</v>
      </c>
      <c r="G338" s="123">
        <v>39540.116332566475</v>
      </c>
    </row>
    <row r="339" spans="6:7" x14ac:dyDescent="0.25">
      <c r="F339" s="71">
        <v>327</v>
      </c>
      <c r="G339" s="123">
        <v>31119.87907951021</v>
      </c>
    </row>
    <row r="340" spans="6:7" x14ac:dyDescent="0.25">
      <c r="F340" s="71">
        <v>328</v>
      </c>
      <c r="G340" s="123">
        <v>29544.139065558033</v>
      </c>
    </row>
    <row r="341" spans="6:7" x14ac:dyDescent="0.25">
      <c r="F341" s="71">
        <v>329</v>
      </c>
      <c r="G341" s="123">
        <v>10608.337836556639</v>
      </c>
    </row>
    <row r="342" spans="6:7" x14ac:dyDescent="0.25">
      <c r="F342" s="71">
        <v>330</v>
      </c>
      <c r="G342" s="123">
        <v>41239.253869600427</v>
      </c>
    </row>
    <row r="343" spans="6:7" x14ac:dyDescent="0.25">
      <c r="F343" s="71">
        <v>331</v>
      </c>
      <c r="G343" s="123">
        <v>26263.820833731977</v>
      </c>
    </row>
    <row r="344" spans="6:7" x14ac:dyDescent="0.25">
      <c r="F344" s="71">
        <v>332</v>
      </c>
      <c r="G344" s="123">
        <v>16423.369239596876</v>
      </c>
    </row>
    <row r="345" spans="6:7" x14ac:dyDescent="0.25">
      <c r="F345" s="71">
        <v>333</v>
      </c>
      <c r="G345" s="123">
        <v>23323.798980105046</v>
      </c>
    </row>
    <row r="346" spans="6:7" x14ac:dyDescent="0.25">
      <c r="F346" s="71">
        <v>334</v>
      </c>
      <c r="G346" s="123">
        <v>36447.043259005419</v>
      </c>
    </row>
    <row r="347" spans="6:7" x14ac:dyDescent="0.25">
      <c r="F347" s="71">
        <v>335</v>
      </c>
      <c r="G347" s="123">
        <v>31820.81536645622</v>
      </c>
    </row>
    <row r="348" spans="6:7" x14ac:dyDescent="0.25">
      <c r="F348" s="71">
        <v>336</v>
      </c>
      <c r="G348" s="123">
        <v>19222.441943692756</v>
      </c>
    </row>
    <row r="349" spans="6:7" x14ac:dyDescent="0.25">
      <c r="F349" s="71">
        <v>337</v>
      </c>
      <c r="G349" s="123">
        <v>39158.773007123105</v>
      </c>
    </row>
    <row r="350" spans="6:7" x14ac:dyDescent="0.25">
      <c r="F350" s="71">
        <v>338</v>
      </c>
      <c r="G350" s="123">
        <v>29138.0511841343</v>
      </c>
    </row>
    <row r="351" spans="6:7" x14ac:dyDescent="0.25">
      <c r="F351" s="71">
        <v>339</v>
      </c>
      <c r="G351" s="123">
        <v>45477.31399957485</v>
      </c>
    </row>
    <row r="352" spans="6:7" x14ac:dyDescent="0.25">
      <c r="F352" s="71">
        <v>340</v>
      </c>
      <c r="G352" s="123">
        <v>36559.695143477438</v>
      </c>
    </row>
    <row r="353" spans="6:7" x14ac:dyDescent="0.25">
      <c r="F353" s="71">
        <v>341</v>
      </c>
      <c r="G353" s="123">
        <v>39197.327027441657</v>
      </c>
    </row>
    <row r="354" spans="6:7" x14ac:dyDescent="0.25">
      <c r="F354" s="71">
        <v>342</v>
      </c>
      <c r="G354" s="123">
        <v>16111.911937055564</v>
      </c>
    </row>
    <row r="355" spans="6:7" x14ac:dyDescent="0.25">
      <c r="F355" s="71">
        <v>343</v>
      </c>
      <c r="G355" s="123">
        <v>34170.886505327486</v>
      </c>
    </row>
    <row r="356" spans="6:7" x14ac:dyDescent="0.25">
      <c r="F356" s="71">
        <v>344</v>
      </c>
      <c r="G356" s="123">
        <v>36531.36305247448</v>
      </c>
    </row>
    <row r="357" spans="6:7" x14ac:dyDescent="0.25">
      <c r="F357" s="71">
        <v>345</v>
      </c>
      <c r="G357" s="123">
        <v>21607.038703186165</v>
      </c>
    </row>
    <row r="358" spans="6:7" x14ac:dyDescent="0.25">
      <c r="F358" s="71">
        <v>346</v>
      </c>
      <c r="G358" s="123">
        <v>32390.574116451444</v>
      </c>
    </row>
    <row r="359" spans="6:7" x14ac:dyDescent="0.25">
      <c r="F359" s="71">
        <v>347</v>
      </c>
      <c r="G359" s="123">
        <v>24355.726155165838</v>
      </c>
    </row>
    <row r="360" spans="6:7" x14ac:dyDescent="0.25">
      <c r="F360" s="71">
        <v>348</v>
      </c>
      <c r="G360" s="123">
        <v>15581.2095047209</v>
      </c>
    </row>
    <row r="361" spans="6:7" x14ac:dyDescent="0.25">
      <c r="F361" s="71">
        <v>349</v>
      </c>
      <c r="G361" s="123">
        <v>25819.202392710235</v>
      </c>
    </row>
    <row r="362" spans="6:7" x14ac:dyDescent="0.25">
      <c r="F362" s="71">
        <v>350</v>
      </c>
      <c r="G362" s="123">
        <v>37026.883748141103</v>
      </c>
    </row>
    <row r="363" spans="6:7" x14ac:dyDescent="0.25">
      <c r="F363" s="71">
        <v>351</v>
      </c>
      <c r="G363" s="123">
        <v>38839.18890030351</v>
      </c>
    </row>
    <row r="364" spans="6:7" x14ac:dyDescent="0.25">
      <c r="F364" s="71">
        <v>352</v>
      </c>
      <c r="G364" s="123">
        <v>16904.215326932783</v>
      </c>
    </row>
    <row r="365" spans="6:7" x14ac:dyDescent="0.25">
      <c r="F365" s="71">
        <v>353</v>
      </c>
      <c r="G365" s="123">
        <v>36716.647084229822</v>
      </c>
    </row>
    <row r="366" spans="6:7" x14ac:dyDescent="0.25">
      <c r="F366" s="71">
        <v>354</v>
      </c>
      <c r="G366" s="123">
        <v>1906.4125868717929</v>
      </c>
    </row>
    <row r="367" spans="6:7" x14ac:dyDescent="0.25">
      <c r="F367" s="71">
        <v>355</v>
      </c>
      <c r="G367" s="123">
        <v>29474.581467677592</v>
      </c>
    </row>
    <row r="368" spans="6:7" x14ac:dyDescent="0.25">
      <c r="F368" s="71">
        <v>356</v>
      </c>
      <c r="G368" s="123">
        <v>33885.412945793229</v>
      </c>
    </row>
    <row r="369" spans="6:7" x14ac:dyDescent="0.25">
      <c r="F369" s="71">
        <v>357</v>
      </c>
      <c r="G369" s="123">
        <v>16952.511749660112</v>
      </c>
    </row>
    <row r="370" spans="6:7" x14ac:dyDescent="0.25">
      <c r="F370" s="71">
        <v>358</v>
      </c>
      <c r="G370" s="123">
        <v>46998.762841815769</v>
      </c>
    </row>
    <row r="371" spans="6:7" x14ac:dyDescent="0.25">
      <c r="F371" s="71">
        <v>359</v>
      </c>
      <c r="G371" s="123">
        <v>31191.017090810983</v>
      </c>
    </row>
    <row r="372" spans="6:7" x14ac:dyDescent="0.25">
      <c r="F372" s="71">
        <v>360</v>
      </c>
      <c r="G372" s="123">
        <v>32400.658870346899</v>
      </c>
    </row>
    <row r="373" spans="6:7" x14ac:dyDescent="0.25">
      <c r="F373" s="71">
        <v>361</v>
      </c>
      <c r="G373" s="123">
        <v>42284.829529630042</v>
      </c>
    </row>
    <row r="374" spans="6:7" x14ac:dyDescent="0.25">
      <c r="F374" s="71">
        <v>362</v>
      </c>
      <c r="G374" s="123">
        <v>32540.350844349909</v>
      </c>
    </row>
    <row r="375" spans="6:7" x14ac:dyDescent="0.25">
      <c r="F375" s="71">
        <v>363</v>
      </c>
      <c r="G375" s="123">
        <v>47877.955914760314</v>
      </c>
    </row>
    <row r="376" spans="6:7" x14ac:dyDescent="0.25">
      <c r="F376" s="71">
        <v>364</v>
      </c>
      <c r="G376" s="123">
        <v>29929.520149169944</v>
      </c>
    </row>
    <row r="377" spans="6:7" x14ac:dyDescent="0.25">
      <c r="F377" s="71">
        <v>365</v>
      </c>
      <c r="G377" s="123">
        <v>34798.769778070047</v>
      </c>
    </row>
    <row r="378" spans="6:7" x14ac:dyDescent="0.25">
      <c r="F378" s="71">
        <v>366</v>
      </c>
      <c r="G378" s="123">
        <v>28089.920071086421</v>
      </c>
    </row>
    <row r="379" spans="6:7" x14ac:dyDescent="0.25">
      <c r="F379" s="71">
        <v>367</v>
      </c>
      <c r="G379" s="123">
        <v>6789.7863438565164</v>
      </c>
    </row>
    <row r="380" spans="6:7" x14ac:dyDescent="0.25">
      <c r="F380" s="71">
        <v>368</v>
      </c>
      <c r="G380" s="123">
        <v>29104.869862520136</v>
      </c>
    </row>
    <row r="381" spans="6:7" x14ac:dyDescent="0.25">
      <c r="F381" s="71">
        <v>369</v>
      </c>
      <c r="G381" s="123">
        <v>20691.715964180676</v>
      </c>
    </row>
    <row r="382" spans="6:7" x14ac:dyDescent="0.25">
      <c r="F382" s="71">
        <v>370</v>
      </c>
      <c r="G382" s="123">
        <v>27168.474713500989</v>
      </c>
    </row>
    <row r="383" spans="6:7" x14ac:dyDescent="0.25">
      <c r="F383" s="71">
        <v>371</v>
      </c>
      <c r="G383" s="123">
        <v>27700.08486765666</v>
      </c>
    </row>
    <row r="384" spans="6:7" x14ac:dyDescent="0.25">
      <c r="F384" s="71">
        <v>372</v>
      </c>
      <c r="G384" s="123">
        <v>29217.260496375053</v>
      </c>
    </row>
    <row r="385" spans="6:7" x14ac:dyDescent="0.25">
      <c r="F385" s="71">
        <v>373</v>
      </c>
      <c r="G385" s="123">
        <v>21486.878139439119</v>
      </c>
    </row>
    <row r="386" spans="6:7" x14ac:dyDescent="0.25">
      <c r="F386" s="71">
        <v>374</v>
      </c>
      <c r="G386" s="123">
        <v>29379.856094811345</v>
      </c>
    </row>
    <row r="387" spans="6:7" x14ac:dyDescent="0.25">
      <c r="F387" s="71">
        <v>375</v>
      </c>
      <c r="G387" s="123">
        <v>29024.686579597772</v>
      </c>
    </row>
    <row r="388" spans="6:7" x14ac:dyDescent="0.25">
      <c r="F388" s="71">
        <v>376</v>
      </c>
      <c r="G388" s="123">
        <v>36510.339683938138</v>
      </c>
    </row>
    <row r="389" spans="6:7" x14ac:dyDescent="0.25">
      <c r="F389" s="71">
        <v>377</v>
      </c>
      <c r="G389" s="123">
        <v>22797.070238756023</v>
      </c>
    </row>
    <row r="390" spans="6:7" x14ac:dyDescent="0.25">
      <c r="F390" s="71">
        <v>378</v>
      </c>
      <c r="G390" s="123">
        <v>19426.211600353919</v>
      </c>
    </row>
    <row r="391" spans="6:7" x14ac:dyDescent="0.25">
      <c r="F391" s="71">
        <v>379</v>
      </c>
      <c r="G391" s="123">
        <v>25095.89420807697</v>
      </c>
    </row>
    <row r="392" spans="6:7" x14ac:dyDescent="0.25">
      <c r="F392" s="71">
        <v>380</v>
      </c>
      <c r="G392" s="123">
        <v>13806.898500822452</v>
      </c>
    </row>
    <row r="393" spans="6:7" x14ac:dyDescent="0.25">
      <c r="F393" s="71">
        <v>381</v>
      </c>
      <c r="G393" s="123">
        <v>59330.998772653227</v>
      </c>
    </row>
    <row r="394" spans="6:7" x14ac:dyDescent="0.25">
      <c r="F394" s="71">
        <v>382</v>
      </c>
      <c r="G394" s="123">
        <v>24026.183431155692</v>
      </c>
    </row>
    <row r="395" spans="6:7" x14ac:dyDescent="0.25">
      <c r="F395" s="71">
        <v>383</v>
      </c>
      <c r="G395" s="123">
        <v>39015.391135152298</v>
      </c>
    </row>
    <row r="396" spans="6:7" x14ac:dyDescent="0.25">
      <c r="F396" s="71">
        <v>384</v>
      </c>
      <c r="G396" s="123">
        <v>38691.581872399453</v>
      </c>
    </row>
    <row r="397" spans="6:7" x14ac:dyDescent="0.25">
      <c r="F397" s="71">
        <v>385</v>
      </c>
      <c r="G397" s="123">
        <v>35172.113417967797</v>
      </c>
    </row>
    <row r="398" spans="6:7" x14ac:dyDescent="0.25">
      <c r="F398" s="71">
        <v>386</v>
      </c>
      <c r="G398" s="123">
        <v>25767.258985339875</v>
      </c>
    </row>
    <row r="399" spans="6:7" x14ac:dyDescent="0.25">
      <c r="F399" s="71">
        <v>387</v>
      </c>
      <c r="G399" s="123">
        <v>28459.572901228432</v>
      </c>
    </row>
    <row r="400" spans="6:7" x14ac:dyDescent="0.25">
      <c r="F400" s="71">
        <v>388</v>
      </c>
      <c r="G400" s="123">
        <v>25156.221483237532</v>
      </c>
    </row>
    <row r="401" spans="6:7" x14ac:dyDescent="0.25">
      <c r="F401" s="71">
        <v>389</v>
      </c>
      <c r="G401" s="123">
        <v>39993.04355744573</v>
      </c>
    </row>
    <row r="402" spans="6:7" x14ac:dyDescent="0.25">
      <c r="F402" s="71">
        <v>390</v>
      </c>
      <c r="G402" s="123">
        <v>52000.736745961083</v>
      </c>
    </row>
    <row r="403" spans="6:7" x14ac:dyDescent="0.25">
      <c r="F403" s="71">
        <v>391</v>
      </c>
      <c r="G403" s="123">
        <v>37492.943042788072</v>
      </c>
    </row>
    <row r="404" spans="6:7" x14ac:dyDescent="0.25">
      <c r="F404" s="71">
        <v>392</v>
      </c>
      <c r="G404" s="123">
        <v>35792.476402366883</v>
      </c>
    </row>
    <row r="405" spans="6:7" x14ac:dyDescent="0.25">
      <c r="F405" s="71">
        <v>393</v>
      </c>
      <c r="G405" s="123">
        <v>21348.135980003604</v>
      </c>
    </row>
    <row r="406" spans="6:7" x14ac:dyDescent="0.25">
      <c r="F406" s="71">
        <v>394</v>
      </c>
      <c r="G406" s="123">
        <v>39403.563898759967</v>
      </c>
    </row>
    <row r="407" spans="6:7" x14ac:dyDescent="0.25">
      <c r="F407" s="71">
        <v>395</v>
      </c>
      <c r="G407" s="123">
        <v>32672.553440830729</v>
      </c>
    </row>
    <row r="408" spans="6:7" x14ac:dyDescent="0.25">
      <c r="F408" s="71">
        <v>396</v>
      </c>
      <c r="G408" s="123">
        <v>27607.188762662983</v>
      </c>
    </row>
    <row r="409" spans="6:7" x14ac:dyDescent="0.25">
      <c r="F409" s="71">
        <v>397</v>
      </c>
      <c r="G409" s="123">
        <v>32603.670998931448</v>
      </c>
    </row>
    <row r="410" spans="6:7" x14ac:dyDescent="0.25">
      <c r="F410" s="71">
        <v>398</v>
      </c>
      <c r="G410" s="123">
        <v>33556.508999181046</v>
      </c>
    </row>
    <row r="411" spans="6:7" x14ac:dyDescent="0.25">
      <c r="F411" s="71">
        <v>399</v>
      </c>
      <c r="G411" s="123">
        <v>31606.353705183988</v>
      </c>
    </row>
    <row r="412" spans="6:7" x14ac:dyDescent="0.25">
      <c r="F412" s="71">
        <v>400</v>
      </c>
      <c r="G412" s="123">
        <v>32169.96777961449</v>
      </c>
    </row>
    <row r="413" spans="6:7" x14ac:dyDescent="0.25">
      <c r="F413" s="71">
        <v>401</v>
      </c>
      <c r="G413" s="123">
        <v>30789.387140233615</v>
      </c>
    </row>
    <row r="414" spans="6:7" x14ac:dyDescent="0.25">
      <c r="F414" s="71">
        <v>402</v>
      </c>
      <c r="G414" s="123">
        <v>19751.713341056093</v>
      </c>
    </row>
    <row r="415" spans="6:7" x14ac:dyDescent="0.25">
      <c r="F415" s="71">
        <v>403</v>
      </c>
      <c r="G415" s="123">
        <v>19969.703975834876</v>
      </c>
    </row>
    <row r="416" spans="6:7" x14ac:dyDescent="0.25">
      <c r="F416" s="71">
        <v>404</v>
      </c>
      <c r="G416" s="123">
        <v>40404.787286344246</v>
      </c>
    </row>
    <row r="417" spans="6:7" x14ac:dyDescent="0.25">
      <c r="F417" s="71">
        <v>405</v>
      </c>
      <c r="G417" s="123">
        <v>25317.062844320186</v>
      </c>
    </row>
    <row r="418" spans="6:7" x14ac:dyDescent="0.25">
      <c r="F418" s="71">
        <v>406</v>
      </c>
      <c r="G418" s="123">
        <v>50786.603137811355</v>
      </c>
    </row>
    <row r="419" spans="6:7" x14ac:dyDescent="0.25">
      <c r="F419" s="71">
        <v>407</v>
      </c>
      <c r="G419" s="123">
        <v>40297.308519724989</v>
      </c>
    </row>
    <row r="420" spans="6:7" x14ac:dyDescent="0.25">
      <c r="F420" s="71">
        <v>408</v>
      </c>
      <c r="G420" s="123">
        <v>38485.084531594155</v>
      </c>
    </row>
    <row r="421" spans="6:7" x14ac:dyDescent="0.25">
      <c r="F421" s="71">
        <v>409</v>
      </c>
      <c r="G421" s="123">
        <v>19762.729633865532</v>
      </c>
    </row>
    <row r="422" spans="6:7" x14ac:dyDescent="0.25">
      <c r="F422" s="71">
        <v>410</v>
      </c>
      <c r="G422" s="123">
        <v>32253.160983379097</v>
      </c>
    </row>
    <row r="423" spans="6:7" x14ac:dyDescent="0.25">
      <c r="F423" s="71">
        <v>411</v>
      </c>
      <c r="G423" s="123">
        <v>13641.651569307987</v>
      </c>
    </row>
    <row r="424" spans="6:7" x14ac:dyDescent="0.25">
      <c r="F424" s="71">
        <v>412</v>
      </c>
      <c r="G424" s="123">
        <v>25404.545906699896</v>
      </c>
    </row>
    <row r="425" spans="6:7" x14ac:dyDescent="0.25">
      <c r="F425" s="71">
        <v>413</v>
      </c>
      <c r="G425" s="123">
        <v>37242.925752894764</v>
      </c>
    </row>
    <row r="426" spans="6:7" x14ac:dyDescent="0.25">
      <c r="F426" s="71">
        <v>414</v>
      </c>
      <c r="G426" s="123">
        <v>22912.666696524731</v>
      </c>
    </row>
    <row r="427" spans="6:7" x14ac:dyDescent="0.25">
      <c r="F427" s="71">
        <v>415</v>
      </c>
      <c r="G427" s="123">
        <v>24546.904899336798</v>
      </c>
    </row>
    <row r="428" spans="6:7" x14ac:dyDescent="0.25">
      <c r="F428" s="71">
        <v>416</v>
      </c>
      <c r="G428" s="123">
        <v>32458.506354972851</v>
      </c>
    </row>
    <row r="429" spans="6:7" x14ac:dyDescent="0.25">
      <c r="F429" s="71">
        <v>417</v>
      </c>
      <c r="G429" s="123">
        <v>31072.841119110937</v>
      </c>
    </row>
    <row r="430" spans="6:7" x14ac:dyDescent="0.25">
      <c r="F430" s="71">
        <v>418</v>
      </c>
      <c r="G430" s="123">
        <v>23809.123635211887</v>
      </c>
    </row>
    <row r="431" spans="6:7" x14ac:dyDescent="0.25">
      <c r="F431" s="71">
        <v>419</v>
      </c>
      <c r="G431" s="123">
        <v>14274.747529777456</v>
      </c>
    </row>
    <row r="432" spans="6:7" x14ac:dyDescent="0.25">
      <c r="F432" s="71">
        <v>420</v>
      </c>
      <c r="G432" s="123">
        <v>42423.895148168551</v>
      </c>
    </row>
    <row r="433" spans="6:7" x14ac:dyDescent="0.25">
      <c r="F433" s="71">
        <v>421</v>
      </c>
      <c r="G433" s="123">
        <v>28656.124301235024</v>
      </c>
    </row>
    <row r="434" spans="6:7" x14ac:dyDescent="0.25">
      <c r="F434" s="71">
        <v>422</v>
      </c>
      <c r="G434" s="123">
        <v>35912.351021229391</v>
      </c>
    </row>
    <row r="435" spans="6:7" x14ac:dyDescent="0.25">
      <c r="F435" s="71">
        <v>423</v>
      </c>
      <c r="G435" s="123">
        <v>47673.166690046819</v>
      </c>
    </row>
    <row r="436" spans="6:7" x14ac:dyDescent="0.25">
      <c r="F436" s="71">
        <v>424</v>
      </c>
      <c r="G436" s="123">
        <v>25968.929192611467</v>
      </c>
    </row>
    <row r="437" spans="6:7" x14ac:dyDescent="0.25">
      <c r="F437" s="71">
        <v>425</v>
      </c>
      <c r="G437" s="123">
        <v>23006.494298617388</v>
      </c>
    </row>
    <row r="438" spans="6:7" x14ac:dyDescent="0.25">
      <c r="F438" s="71">
        <v>426</v>
      </c>
      <c r="G438" s="123">
        <v>30097.444749112368</v>
      </c>
    </row>
    <row r="439" spans="6:7" x14ac:dyDescent="0.25">
      <c r="F439" s="71">
        <v>427</v>
      </c>
      <c r="G439" s="123">
        <v>30509.749621047478</v>
      </c>
    </row>
    <row r="440" spans="6:7" x14ac:dyDescent="0.25">
      <c r="F440" s="71">
        <v>428</v>
      </c>
      <c r="G440" s="123">
        <v>26592.063409733593</v>
      </c>
    </row>
    <row r="441" spans="6:7" x14ac:dyDescent="0.25">
      <c r="F441" s="71">
        <v>429</v>
      </c>
      <c r="G441" s="123">
        <v>42435.644001028573</v>
      </c>
    </row>
    <row r="442" spans="6:7" x14ac:dyDescent="0.25">
      <c r="F442" s="71">
        <v>430</v>
      </c>
      <c r="G442" s="123">
        <v>29733.795008246343</v>
      </c>
    </row>
    <row r="443" spans="6:7" x14ac:dyDescent="0.25">
      <c r="F443" s="71">
        <v>431</v>
      </c>
      <c r="G443" s="123">
        <v>27106.948228329755</v>
      </c>
    </row>
    <row r="444" spans="6:7" x14ac:dyDescent="0.25">
      <c r="F444" s="71">
        <v>432</v>
      </c>
      <c r="G444" s="123">
        <v>34921.225031224632</v>
      </c>
    </row>
    <row r="445" spans="6:7" x14ac:dyDescent="0.25">
      <c r="F445" s="71">
        <v>433</v>
      </c>
      <c r="G445" s="123">
        <v>31148.018130236203</v>
      </c>
    </row>
    <row r="446" spans="6:7" x14ac:dyDescent="0.25">
      <c r="F446" s="71">
        <v>434</v>
      </c>
      <c r="G446" s="123">
        <v>18970.005057791441</v>
      </c>
    </row>
    <row r="447" spans="6:7" x14ac:dyDescent="0.25">
      <c r="F447" s="71">
        <v>435</v>
      </c>
      <c r="G447" s="123">
        <v>36823.152964503475</v>
      </c>
    </row>
    <row r="448" spans="6:7" x14ac:dyDescent="0.25">
      <c r="F448" s="71">
        <v>436</v>
      </c>
      <c r="G448" s="123">
        <v>27045.85895281006</v>
      </c>
    </row>
    <row r="449" spans="6:7" x14ac:dyDescent="0.25">
      <c r="F449" s="71">
        <v>437</v>
      </c>
      <c r="G449" s="123">
        <v>30549.622923811861</v>
      </c>
    </row>
    <row r="450" spans="6:7" x14ac:dyDescent="0.25">
      <c r="F450" s="71">
        <v>438</v>
      </c>
      <c r="G450" s="123">
        <v>31415.677444457317</v>
      </c>
    </row>
    <row r="451" spans="6:7" x14ac:dyDescent="0.25">
      <c r="F451" s="71">
        <v>439</v>
      </c>
      <c r="G451" s="123">
        <v>19918.727431585874</v>
      </c>
    </row>
    <row r="452" spans="6:7" x14ac:dyDescent="0.25">
      <c r="F452" s="71">
        <v>440</v>
      </c>
      <c r="G452" s="123">
        <v>49142.245987192175</v>
      </c>
    </row>
    <row r="453" spans="6:7" x14ac:dyDescent="0.25">
      <c r="F453" s="71">
        <v>441</v>
      </c>
      <c r="G453" s="123">
        <v>29308.660900368523</v>
      </c>
    </row>
    <row r="454" spans="6:7" x14ac:dyDescent="0.25">
      <c r="F454" s="71">
        <v>442</v>
      </c>
      <c r="G454" s="123">
        <v>12694.372699368818</v>
      </c>
    </row>
    <row r="455" spans="6:7" x14ac:dyDescent="0.25">
      <c r="F455" s="71">
        <v>443</v>
      </c>
      <c r="G455" s="123">
        <v>26168.996627945802</v>
      </c>
    </row>
    <row r="456" spans="6:7" x14ac:dyDescent="0.25">
      <c r="F456" s="71">
        <v>444</v>
      </c>
      <c r="G456" s="123">
        <v>37812.925637620661</v>
      </c>
    </row>
    <row r="457" spans="6:7" x14ac:dyDescent="0.25">
      <c r="F457" s="71">
        <v>445</v>
      </c>
      <c r="G457" s="123">
        <v>18292.460876814916</v>
      </c>
    </row>
    <row r="458" spans="6:7" x14ac:dyDescent="0.25">
      <c r="F458" s="71">
        <v>446</v>
      </c>
      <c r="G458" s="123">
        <v>20474.087533712151</v>
      </c>
    </row>
    <row r="459" spans="6:7" x14ac:dyDescent="0.25">
      <c r="F459" s="71">
        <v>447</v>
      </c>
      <c r="G459" s="123">
        <v>22390.941037748493</v>
      </c>
    </row>
    <row r="460" spans="6:7" x14ac:dyDescent="0.25">
      <c r="F460" s="71">
        <v>448</v>
      </c>
      <c r="G460" s="123">
        <v>50551.999269254855</v>
      </c>
    </row>
    <row r="461" spans="6:7" x14ac:dyDescent="0.25">
      <c r="F461" s="71">
        <v>449</v>
      </c>
      <c r="G461" s="123">
        <v>31002.159434681053</v>
      </c>
    </row>
    <row r="462" spans="6:7" x14ac:dyDescent="0.25">
      <c r="F462" s="71">
        <v>450</v>
      </c>
      <c r="G462" s="123">
        <v>30596.476065556941</v>
      </c>
    </row>
    <row r="463" spans="6:7" x14ac:dyDescent="0.25">
      <c r="F463" s="71">
        <v>451</v>
      </c>
      <c r="G463" s="123">
        <v>39954.154369174881</v>
      </c>
    </row>
    <row r="464" spans="6:7" x14ac:dyDescent="0.25">
      <c r="F464" s="71">
        <v>452</v>
      </c>
      <c r="G464" s="123">
        <v>32576.62302128649</v>
      </c>
    </row>
    <row r="465" spans="6:7" x14ac:dyDescent="0.25">
      <c r="F465" s="71">
        <v>453</v>
      </c>
      <c r="G465" s="123">
        <v>27856.004748482461</v>
      </c>
    </row>
    <row r="466" spans="6:7" x14ac:dyDescent="0.25">
      <c r="F466" s="71">
        <v>454</v>
      </c>
      <c r="G466" s="123">
        <v>31130.703888325072</v>
      </c>
    </row>
    <row r="467" spans="6:7" x14ac:dyDescent="0.25">
      <c r="F467" s="71">
        <v>455</v>
      </c>
      <c r="G467" s="123">
        <v>30977.249528345714</v>
      </c>
    </row>
    <row r="468" spans="6:7" x14ac:dyDescent="0.25">
      <c r="F468" s="71">
        <v>456</v>
      </c>
      <c r="G468" s="123">
        <v>29354.842931039253</v>
      </c>
    </row>
    <row r="469" spans="6:7" x14ac:dyDescent="0.25">
      <c r="F469" s="71">
        <v>457</v>
      </c>
      <c r="G469" s="123">
        <v>18638.422684758971</v>
      </c>
    </row>
    <row r="470" spans="6:7" x14ac:dyDescent="0.25">
      <c r="F470" s="71">
        <v>458</v>
      </c>
      <c r="G470" s="123">
        <v>38041.604998336457</v>
      </c>
    </row>
    <row r="471" spans="6:7" x14ac:dyDescent="0.25">
      <c r="F471" s="71">
        <v>459</v>
      </c>
      <c r="G471" s="123">
        <v>17523.576298969703</v>
      </c>
    </row>
    <row r="472" spans="6:7" x14ac:dyDescent="0.25">
      <c r="F472" s="71">
        <v>460</v>
      </c>
      <c r="G472" s="123">
        <v>27030.406389357391</v>
      </c>
    </row>
    <row r="473" spans="6:7" x14ac:dyDescent="0.25">
      <c r="F473" s="71">
        <v>461</v>
      </c>
      <c r="G473" s="123">
        <v>34934.544314390339</v>
      </c>
    </row>
    <row r="474" spans="6:7" x14ac:dyDescent="0.25">
      <c r="F474" s="71">
        <v>462</v>
      </c>
      <c r="G474" s="123">
        <v>34045.005913233414</v>
      </c>
    </row>
    <row r="475" spans="6:7" x14ac:dyDescent="0.25">
      <c r="F475" s="71">
        <v>463</v>
      </c>
      <c r="G475" s="123">
        <v>21196.329058860745</v>
      </c>
    </row>
    <row r="476" spans="6:7" x14ac:dyDescent="0.25">
      <c r="F476" s="71">
        <v>464</v>
      </c>
      <c r="G476" s="123">
        <v>32709.283398146425</v>
      </c>
    </row>
    <row r="477" spans="6:7" x14ac:dyDescent="0.25">
      <c r="F477" s="71">
        <v>465</v>
      </c>
      <c r="G477" s="123">
        <v>26284.563817977552</v>
      </c>
    </row>
    <row r="478" spans="6:7" x14ac:dyDescent="0.25">
      <c r="F478" s="71">
        <v>466</v>
      </c>
      <c r="G478" s="123">
        <v>25236.341611332955</v>
      </c>
    </row>
    <row r="479" spans="6:7" x14ac:dyDescent="0.25">
      <c r="F479" s="71">
        <v>467</v>
      </c>
      <c r="G479" s="123">
        <v>41994.259455959909</v>
      </c>
    </row>
    <row r="480" spans="6:7" x14ac:dyDescent="0.25">
      <c r="F480" s="71">
        <v>468</v>
      </c>
      <c r="G480" s="123">
        <v>22910.689944445814</v>
      </c>
    </row>
    <row r="481" spans="6:7" x14ac:dyDescent="0.25">
      <c r="F481" s="71">
        <v>469</v>
      </c>
      <c r="G481" s="123">
        <v>21402.16925738586</v>
      </c>
    </row>
    <row r="482" spans="6:7" x14ac:dyDescent="0.25">
      <c r="F482" s="71">
        <v>470</v>
      </c>
      <c r="G482" s="123">
        <v>25425.740741258</v>
      </c>
    </row>
    <row r="483" spans="6:7" x14ac:dyDescent="0.25">
      <c r="F483" s="71">
        <v>471</v>
      </c>
      <c r="G483" s="123">
        <v>21287.631859895104</v>
      </c>
    </row>
    <row r="484" spans="6:7" x14ac:dyDescent="0.25">
      <c r="F484" s="71">
        <v>472</v>
      </c>
      <c r="G484" s="123">
        <v>25910.847800513551</v>
      </c>
    </row>
    <row r="485" spans="6:7" x14ac:dyDescent="0.25">
      <c r="F485" s="71">
        <v>473</v>
      </c>
      <c r="G485" s="123">
        <v>21759.248959111806</v>
      </c>
    </row>
    <row r="486" spans="6:7" x14ac:dyDescent="0.25">
      <c r="F486" s="71">
        <v>474</v>
      </c>
      <c r="G486" s="123">
        <v>23643.619259111376</v>
      </c>
    </row>
    <row r="487" spans="6:7" x14ac:dyDescent="0.25">
      <c r="F487" s="71">
        <v>475</v>
      </c>
      <c r="G487" s="123">
        <v>38456.064697538422</v>
      </c>
    </row>
    <row r="488" spans="6:7" x14ac:dyDescent="0.25">
      <c r="F488" s="71">
        <v>476</v>
      </c>
      <c r="G488" s="123">
        <v>14834.026156455882</v>
      </c>
    </row>
    <row r="489" spans="6:7" x14ac:dyDescent="0.25">
      <c r="F489" s="71">
        <v>477</v>
      </c>
      <c r="G489" s="123">
        <v>20978.812842903877</v>
      </c>
    </row>
    <row r="490" spans="6:7" x14ac:dyDescent="0.25">
      <c r="F490" s="71">
        <v>478</v>
      </c>
      <c r="G490" s="123">
        <v>18489.497613291209</v>
      </c>
    </row>
    <row r="491" spans="6:7" x14ac:dyDescent="0.25">
      <c r="F491" s="71">
        <v>479</v>
      </c>
      <c r="G491" s="123">
        <v>26106.758158875509</v>
      </c>
    </row>
    <row r="492" spans="6:7" x14ac:dyDescent="0.25">
      <c r="F492" s="71">
        <v>480</v>
      </c>
      <c r="G492" s="123">
        <v>30307.12980123275</v>
      </c>
    </row>
    <row r="493" spans="6:7" x14ac:dyDescent="0.25">
      <c r="F493" s="71">
        <v>481</v>
      </c>
      <c r="G493" s="123">
        <v>14736.683375506776</v>
      </c>
    </row>
    <row r="494" spans="6:7" x14ac:dyDescent="0.25">
      <c r="F494" s="71">
        <v>482</v>
      </c>
      <c r="G494" s="123">
        <v>41324.321937832909</v>
      </c>
    </row>
    <row r="495" spans="6:7" x14ac:dyDescent="0.25">
      <c r="F495" s="71">
        <v>483</v>
      </c>
      <c r="G495" s="123">
        <v>30710.373998401243</v>
      </c>
    </row>
    <row r="496" spans="6:7" x14ac:dyDescent="0.25">
      <c r="F496" s="71">
        <v>484</v>
      </c>
      <c r="G496" s="123">
        <v>30429.532922749037</v>
      </c>
    </row>
    <row r="497" spans="6:7" x14ac:dyDescent="0.25">
      <c r="F497" s="71">
        <v>485</v>
      </c>
      <c r="G497" s="123">
        <v>20188.873164954799</v>
      </c>
    </row>
    <row r="498" spans="6:7" x14ac:dyDescent="0.25">
      <c r="F498" s="71">
        <v>486</v>
      </c>
      <c r="G498" s="123">
        <v>12658.240994950747</v>
      </c>
    </row>
    <row r="499" spans="6:7" x14ac:dyDescent="0.25">
      <c r="F499" s="71">
        <v>487</v>
      </c>
      <c r="G499" s="123">
        <v>20294.580531132364</v>
      </c>
    </row>
    <row r="500" spans="6:7" x14ac:dyDescent="0.25">
      <c r="F500" s="71">
        <v>488</v>
      </c>
      <c r="G500" s="123">
        <v>36727.896640099541</v>
      </c>
    </row>
    <row r="501" spans="6:7" x14ac:dyDescent="0.25">
      <c r="F501" s="71">
        <v>489</v>
      </c>
      <c r="G501" s="123">
        <v>22044.434971103547</v>
      </c>
    </row>
    <row r="502" spans="6:7" x14ac:dyDescent="0.25">
      <c r="F502" s="71">
        <v>490</v>
      </c>
      <c r="G502" s="123">
        <v>28956.808095854489</v>
      </c>
    </row>
    <row r="503" spans="6:7" x14ac:dyDescent="0.25">
      <c r="F503" s="71">
        <v>491</v>
      </c>
      <c r="G503" s="123">
        <v>34287.529783510836</v>
      </c>
    </row>
    <row r="504" spans="6:7" x14ac:dyDescent="0.25">
      <c r="F504" s="71">
        <v>492</v>
      </c>
      <c r="G504" s="123">
        <v>29396.502163263456</v>
      </c>
    </row>
    <row r="505" spans="6:7" x14ac:dyDescent="0.25">
      <c r="F505" s="71">
        <v>493</v>
      </c>
      <c r="G505" s="123">
        <v>12847.124509001238</v>
      </c>
    </row>
    <row r="506" spans="6:7" x14ac:dyDescent="0.25">
      <c r="F506" s="71">
        <v>494</v>
      </c>
      <c r="G506" s="123">
        <v>26418.916723108698</v>
      </c>
    </row>
    <row r="507" spans="6:7" x14ac:dyDescent="0.25">
      <c r="F507" s="71">
        <v>495</v>
      </c>
      <c r="G507" s="123">
        <v>25605.591522042683</v>
      </c>
    </row>
    <row r="508" spans="6:7" x14ac:dyDescent="0.25">
      <c r="F508" s="71">
        <v>496</v>
      </c>
      <c r="G508" s="123">
        <v>21975.736941758842</v>
      </c>
    </row>
    <row r="509" spans="6:7" x14ac:dyDescent="0.25">
      <c r="F509" s="71">
        <v>497</v>
      </c>
      <c r="G509" s="123">
        <v>23850.090568342617</v>
      </c>
    </row>
    <row r="510" spans="6:7" x14ac:dyDescent="0.25">
      <c r="F510" s="71">
        <v>498</v>
      </c>
      <c r="G510" s="123">
        <v>46960.02216804726</v>
      </c>
    </row>
    <row r="511" spans="6:7" x14ac:dyDescent="0.25">
      <c r="F511" s="71">
        <v>499</v>
      </c>
      <c r="G511" s="123">
        <v>40016.58953959935</v>
      </c>
    </row>
    <row r="512" spans="6:7" x14ac:dyDescent="0.25">
      <c r="F512" s="71">
        <v>500</v>
      </c>
      <c r="G512" s="123">
        <v>42178.634292876224</v>
      </c>
    </row>
    <row r="513" spans="6:7" x14ac:dyDescent="0.25">
      <c r="F513" s="71">
        <v>501</v>
      </c>
      <c r="G513" s="123">
        <v>26413.773643819062</v>
      </c>
    </row>
    <row r="514" spans="6:7" x14ac:dyDescent="0.25">
      <c r="F514" s="71">
        <v>502</v>
      </c>
      <c r="G514" s="123">
        <v>31501.568319961465</v>
      </c>
    </row>
    <row r="515" spans="6:7" x14ac:dyDescent="0.25">
      <c r="F515" s="71">
        <v>503</v>
      </c>
      <c r="G515" s="123">
        <v>36222.812167011289</v>
      </c>
    </row>
    <row r="516" spans="6:7" x14ac:dyDescent="0.25">
      <c r="F516" s="71">
        <v>504</v>
      </c>
      <c r="G516" s="123">
        <v>29733.217931410116</v>
      </c>
    </row>
    <row r="517" spans="6:7" x14ac:dyDescent="0.25">
      <c r="F517" s="71">
        <v>505</v>
      </c>
      <c r="G517" s="123">
        <v>8522.5929355068038</v>
      </c>
    </row>
    <row r="518" spans="6:7" x14ac:dyDescent="0.25">
      <c r="F518" s="71">
        <v>506</v>
      </c>
      <c r="G518" s="123">
        <v>37321.945799615249</v>
      </c>
    </row>
    <row r="519" spans="6:7" x14ac:dyDescent="0.25">
      <c r="F519" s="71">
        <v>507</v>
      </c>
      <c r="G519" s="123">
        <v>29241.247764627122</v>
      </c>
    </row>
    <row r="520" spans="6:7" x14ac:dyDescent="0.25">
      <c r="F520" s="71">
        <v>508</v>
      </c>
      <c r="G520" s="123">
        <v>27707.102329434507</v>
      </c>
    </row>
    <row r="521" spans="6:7" x14ac:dyDescent="0.25">
      <c r="F521" s="71">
        <v>509</v>
      </c>
      <c r="G521" s="123">
        <v>26877.034216168569</v>
      </c>
    </row>
    <row r="522" spans="6:7" x14ac:dyDescent="0.25">
      <c r="F522" s="71">
        <v>510</v>
      </c>
      <c r="G522" s="123">
        <v>47453.304593675035</v>
      </c>
    </row>
    <row r="523" spans="6:7" x14ac:dyDescent="0.25">
      <c r="F523" s="71">
        <v>511</v>
      </c>
      <c r="G523" s="123">
        <v>32397.749070216014</v>
      </c>
    </row>
    <row r="524" spans="6:7" x14ac:dyDescent="0.25">
      <c r="F524" s="71">
        <v>512</v>
      </c>
      <c r="G524" s="123">
        <v>29588.898157263415</v>
      </c>
    </row>
    <row r="525" spans="6:7" x14ac:dyDescent="0.25">
      <c r="F525" s="71">
        <v>513</v>
      </c>
      <c r="G525" s="123">
        <v>37966.937800627173</v>
      </c>
    </row>
    <row r="526" spans="6:7" x14ac:dyDescent="0.25">
      <c r="F526" s="71">
        <v>514</v>
      </c>
      <c r="G526" s="123">
        <v>26695.709818904932</v>
      </c>
    </row>
    <row r="527" spans="6:7" x14ac:dyDescent="0.25">
      <c r="F527" s="71">
        <v>515</v>
      </c>
      <c r="G527" s="123">
        <v>26619.909130245476</v>
      </c>
    </row>
    <row r="528" spans="6:7" x14ac:dyDescent="0.25">
      <c r="F528" s="71">
        <v>516</v>
      </c>
      <c r="G528" s="123">
        <v>28020.098000082828</v>
      </c>
    </row>
    <row r="529" spans="6:7" x14ac:dyDescent="0.25">
      <c r="F529" s="71">
        <v>517</v>
      </c>
      <c r="G529" s="123">
        <v>37825.809065558642</v>
      </c>
    </row>
    <row r="530" spans="6:7" x14ac:dyDescent="0.25">
      <c r="F530" s="71">
        <v>518</v>
      </c>
      <c r="G530" s="123">
        <v>18768.705213448444</v>
      </c>
    </row>
    <row r="531" spans="6:7" x14ac:dyDescent="0.25">
      <c r="F531" s="71">
        <v>519</v>
      </c>
      <c r="G531" s="123">
        <v>34663.215455374586</v>
      </c>
    </row>
    <row r="532" spans="6:7" x14ac:dyDescent="0.25">
      <c r="F532" s="71">
        <v>520</v>
      </c>
      <c r="G532" s="123">
        <v>37874.060528800954</v>
      </c>
    </row>
    <row r="533" spans="6:7" x14ac:dyDescent="0.25">
      <c r="F533" s="71">
        <v>521</v>
      </c>
      <c r="G533" s="123">
        <v>20719.147362145181</v>
      </c>
    </row>
    <row r="534" spans="6:7" x14ac:dyDescent="0.25">
      <c r="F534" s="71">
        <v>522</v>
      </c>
      <c r="G534" s="123">
        <v>10359.708652226203</v>
      </c>
    </row>
    <row r="535" spans="6:7" x14ac:dyDescent="0.25">
      <c r="F535" s="71">
        <v>523</v>
      </c>
      <c r="G535" s="123">
        <v>27781.785923621548</v>
      </c>
    </row>
    <row r="536" spans="6:7" x14ac:dyDescent="0.25">
      <c r="F536" s="71">
        <v>524</v>
      </c>
      <c r="G536" s="123">
        <v>30802.600163850384</v>
      </c>
    </row>
    <row r="537" spans="6:7" x14ac:dyDescent="0.25">
      <c r="F537" s="71">
        <v>525</v>
      </c>
      <c r="G537" s="123">
        <v>25334.155824492958</v>
      </c>
    </row>
    <row r="538" spans="6:7" x14ac:dyDescent="0.25">
      <c r="F538" s="71">
        <v>526</v>
      </c>
      <c r="G538" s="123">
        <v>32455.56222153881</v>
      </c>
    </row>
    <row r="539" spans="6:7" x14ac:dyDescent="0.25">
      <c r="F539" s="71">
        <v>527</v>
      </c>
      <c r="G539" s="123">
        <v>22021.929638527901</v>
      </c>
    </row>
    <row r="540" spans="6:7" x14ac:dyDescent="0.25">
      <c r="F540" s="71">
        <v>528</v>
      </c>
      <c r="G540" s="123">
        <v>34912.133706445988</v>
      </c>
    </row>
    <row r="541" spans="6:7" x14ac:dyDescent="0.25">
      <c r="F541" s="71">
        <v>529</v>
      </c>
      <c r="G541" s="123">
        <v>25862.513880040933</v>
      </c>
    </row>
    <row r="542" spans="6:7" x14ac:dyDescent="0.25">
      <c r="F542" s="71">
        <v>530</v>
      </c>
      <c r="G542" s="123">
        <v>19398.062583926905</v>
      </c>
    </row>
    <row r="543" spans="6:7" x14ac:dyDescent="0.25">
      <c r="F543" s="71">
        <v>531</v>
      </c>
      <c r="G543" s="123">
        <v>37729.503890860855</v>
      </c>
    </row>
    <row r="544" spans="6:7" x14ac:dyDescent="0.25">
      <c r="F544" s="71">
        <v>532</v>
      </c>
      <c r="G544" s="123">
        <v>31991.228654472536</v>
      </c>
    </row>
    <row r="545" spans="6:7" x14ac:dyDescent="0.25">
      <c r="F545" s="71">
        <v>533</v>
      </c>
      <c r="G545" s="123">
        <v>20366.334634140458</v>
      </c>
    </row>
    <row r="546" spans="6:7" x14ac:dyDescent="0.25">
      <c r="F546" s="71">
        <v>534</v>
      </c>
      <c r="G546" s="123">
        <v>20133.400676868649</v>
      </c>
    </row>
    <row r="547" spans="6:7" x14ac:dyDescent="0.25">
      <c r="F547" s="71">
        <v>535</v>
      </c>
      <c r="G547" s="123">
        <v>21960.318405351922</v>
      </c>
    </row>
    <row r="548" spans="6:7" x14ac:dyDescent="0.25">
      <c r="F548" s="71">
        <v>536</v>
      </c>
      <c r="G548" s="123">
        <v>40565.714430895518</v>
      </c>
    </row>
    <row r="549" spans="6:7" x14ac:dyDescent="0.25">
      <c r="F549" s="71">
        <v>537</v>
      </c>
      <c r="G549" s="123">
        <v>29606.834911037044</v>
      </c>
    </row>
    <row r="550" spans="6:7" x14ac:dyDescent="0.25">
      <c r="F550" s="71">
        <v>538</v>
      </c>
      <c r="G550" s="123">
        <v>25052.323224940788</v>
      </c>
    </row>
    <row r="551" spans="6:7" x14ac:dyDescent="0.25">
      <c r="F551" s="71">
        <v>539</v>
      </c>
      <c r="G551" s="123">
        <v>19928.822916021509</v>
      </c>
    </row>
    <row r="552" spans="6:7" x14ac:dyDescent="0.25">
      <c r="F552" s="71">
        <v>540</v>
      </c>
      <c r="G552" s="123">
        <v>31697.835841036704</v>
      </c>
    </row>
    <row r="553" spans="6:7" x14ac:dyDescent="0.25">
      <c r="F553" s="71">
        <v>541</v>
      </c>
      <c r="G553" s="123">
        <v>20886.227554730576</v>
      </c>
    </row>
    <row r="554" spans="6:7" x14ac:dyDescent="0.25">
      <c r="F554" s="71">
        <v>542</v>
      </c>
      <c r="G554" s="123">
        <v>33924.430149756328</v>
      </c>
    </row>
    <row r="555" spans="6:7" x14ac:dyDescent="0.25">
      <c r="F555" s="71">
        <v>543</v>
      </c>
      <c r="G555" s="123">
        <v>24963.517629496899</v>
      </c>
    </row>
    <row r="556" spans="6:7" x14ac:dyDescent="0.25">
      <c r="F556" s="71">
        <v>544</v>
      </c>
      <c r="G556" s="123">
        <v>32008.72368052986</v>
      </c>
    </row>
    <row r="557" spans="6:7" x14ac:dyDescent="0.25">
      <c r="F557" s="71">
        <v>545</v>
      </c>
      <c r="G557" s="123">
        <v>30954.821183672429</v>
      </c>
    </row>
    <row r="558" spans="6:7" x14ac:dyDescent="0.25">
      <c r="F558" s="71">
        <v>546</v>
      </c>
      <c r="G558" s="123">
        <v>11021.598052027613</v>
      </c>
    </row>
    <row r="559" spans="6:7" x14ac:dyDescent="0.25">
      <c r="F559" s="71">
        <v>547</v>
      </c>
      <c r="G559" s="123">
        <v>51286.307135554285</v>
      </c>
    </row>
    <row r="560" spans="6:7" x14ac:dyDescent="0.25">
      <c r="F560" s="71">
        <v>548</v>
      </c>
      <c r="G560" s="123">
        <v>21159.074657532852</v>
      </c>
    </row>
    <row r="561" spans="6:7" x14ac:dyDescent="0.25">
      <c r="F561" s="71">
        <v>549</v>
      </c>
      <c r="G561" s="123">
        <v>44417.360279424662</v>
      </c>
    </row>
    <row r="562" spans="6:7" x14ac:dyDescent="0.25">
      <c r="F562" s="71">
        <v>550</v>
      </c>
      <c r="G562" s="123">
        <v>30833.7590473034</v>
      </c>
    </row>
    <row r="563" spans="6:7" x14ac:dyDescent="0.25">
      <c r="F563" s="71">
        <v>551</v>
      </c>
      <c r="G563" s="123">
        <v>32595.423292992746</v>
      </c>
    </row>
    <row r="564" spans="6:7" x14ac:dyDescent="0.25">
      <c r="F564" s="71">
        <v>552</v>
      </c>
      <c r="G564" s="123">
        <v>23154.467983309361</v>
      </c>
    </row>
    <row r="565" spans="6:7" x14ac:dyDescent="0.25">
      <c r="F565" s="71">
        <v>553</v>
      </c>
      <c r="G565" s="123">
        <v>37100.417293837527</v>
      </c>
    </row>
    <row r="566" spans="6:7" x14ac:dyDescent="0.25">
      <c r="F566" s="71">
        <v>554</v>
      </c>
      <c r="G566" s="123">
        <v>41568.636146497869</v>
      </c>
    </row>
    <row r="567" spans="6:7" x14ac:dyDescent="0.25">
      <c r="F567" s="71">
        <v>555</v>
      </c>
      <c r="G567" s="123">
        <v>32945.352511451172</v>
      </c>
    </row>
    <row r="568" spans="6:7" x14ac:dyDescent="0.25">
      <c r="F568" s="71">
        <v>556</v>
      </c>
      <c r="G568" s="123">
        <v>18180.480752858755</v>
      </c>
    </row>
    <row r="569" spans="6:7" x14ac:dyDescent="0.25">
      <c r="F569" s="71">
        <v>557</v>
      </c>
      <c r="G569" s="123">
        <v>14520.080646770148</v>
      </c>
    </row>
    <row r="570" spans="6:7" x14ac:dyDescent="0.25">
      <c r="F570" s="71">
        <v>558</v>
      </c>
      <c r="G570" s="123">
        <v>41202.532624427171</v>
      </c>
    </row>
    <row r="571" spans="6:7" x14ac:dyDescent="0.25">
      <c r="F571" s="71">
        <v>559</v>
      </c>
      <c r="G571" s="123">
        <v>21207.088043423573</v>
      </c>
    </row>
    <row r="572" spans="6:7" x14ac:dyDescent="0.25">
      <c r="F572" s="71">
        <v>560</v>
      </c>
      <c r="G572" s="123">
        <v>26503.414525070308</v>
      </c>
    </row>
    <row r="573" spans="6:7" x14ac:dyDescent="0.25">
      <c r="F573" s="71">
        <v>561</v>
      </c>
      <c r="G573" s="123">
        <v>37717.735076914214</v>
      </c>
    </row>
    <row r="574" spans="6:7" x14ac:dyDescent="0.25">
      <c r="F574" s="71">
        <v>562</v>
      </c>
      <c r="G574" s="123">
        <v>37198.869953552829</v>
      </c>
    </row>
    <row r="575" spans="6:7" x14ac:dyDescent="0.25">
      <c r="F575" s="71">
        <v>563</v>
      </c>
      <c r="G575" s="123">
        <v>10674.774861194817</v>
      </c>
    </row>
    <row r="576" spans="6:7" x14ac:dyDescent="0.25">
      <c r="F576" s="71">
        <v>564</v>
      </c>
      <c r="G576" s="123">
        <v>54593.040287764779</v>
      </c>
    </row>
    <row r="577" spans="6:7" x14ac:dyDescent="0.25">
      <c r="F577" s="71">
        <v>565</v>
      </c>
      <c r="G577" s="123">
        <v>21160.475959731568</v>
      </c>
    </row>
    <row r="578" spans="6:7" x14ac:dyDescent="0.25">
      <c r="F578" s="71">
        <v>566</v>
      </c>
      <c r="G578" s="123">
        <v>32579.807391724877</v>
      </c>
    </row>
    <row r="579" spans="6:7" x14ac:dyDescent="0.25">
      <c r="F579" s="71">
        <v>567</v>
      </c>
      <c r="G579" s="123">
        <v>23098.590122126134</v>
      </c>
    </row>
    <row r="580" spans="6:7" x14ac:dyDescent="0.25">
      <c r="F580" s="71">
        <v>568</v>
      </c>
      <c r="G580" s="123">
        <v>24245.486653630403</v>
      </c>
    </row>
    <row r="581" spans="6:7" x14ac:dyDescent="0.25">
      <c r="F581" s="71">
        <v>569</v>
      </c>
      <c r="G581" s="123">
        <v>34157.354100399243</v>
      </c>
    </row>
    <row r="582" spans="6:7" x14ac:dyDescent="0.25">
      <c r="F582" s="71">
        <v>570</v>
      </c>
      <c r="G582" s="123">
        <v>27668.85194993878</v>
      </c>
    </row>
    <row r="583" spans="6:7" x14ac:dyDescent="0.25">
      <c r="F583" s="71">
        <v>571</v>
      </c>
      <c r="G583" s="123">
        <v>34272.737765184189</v>
      </c>
    </row>
    <row r="584" spans="6:7" x14ac:dyDescent="0.25">
      <c r="F584" s="71">
        <v>572</v>
      </c>
      <c r="G584" s="123">
        <v>36983.402321496331</v>
      </c>
    </row>
    <row r="585" spans="6:7" x14ac:dyDescent="0.25">
      <c r="F585" s="71">
        <v>573</v>
      </c>
      <c r="G585" s="123">
        <v>20113.026190256438</v>
      </c>
    </row>
    <row r="586" spans="6:7" x14ac:dyDescent="0.25">
      <c r="F586" s="71">
        <v>574</v>
      </c>
      <c r="G586" s="123">
        <v>37341.494841990614</v>
      </c>
    </row>
    <row r="587" spans="6:7" x14ac:dyDescent="0.25">
      <c r="F587" s="71">
        <v>575</v>
      </c>
      <c r="G587" s="123">
        <v>32958.648450309563</v>
      </c>
    </row>
    <row r="588" spans="6:7" x14ac:dyDescent="0.25">
      <c r="F588" s="71">
        <v>576</v>
      </c>
      <c r="G588" s="123">
        <v>22164.723401395706</v>
      </c>
    </row>
    <row r="589" spans="6:7" x14ac:dyDescent="0.25">
      <c r="F589" s="71">
        <v>577</v>
      </c>
      <c r="G589" s="123">
        <v>18564.549203995277</v>
      </c>
    </row>
    <row r="590" spans="6:7" x14ac:dyDescent="0.25">
      <c r="F590" s="71">
        <v>578</v>
      </c>
      <c r="G590" s="123">
        <v>24441.762661546349</v>
      </c>
    </row>
    <row r="591" spans="6:7" x14ac:dyDescent="0.25">
      <c r="F591" s="71">
        <v>579</v>
      </c>
      <c r="G591" s="123">
        <v>24763.914106222681</v>
      </c>
    </row>
    <row r="592" spans="6:7" x14ac:dyDescent="0.25">
      <c r="F592" s="71">
        <v>580</v>
      </c>
      <c r="G592" s="123">
        <v>27715.392391180896</v>
      </c>
    </row>
    <row r="593" spans="6:7" x14ac:dyDescent="0.25">
      <c r="F593" s="71">
        <v>581</v>
      </c>
      <c r="G593" s="123">
        <v>27319.329696734199</v>
      </c>
    </row>
    <row r="594" spans="6:7" x14ac:dyDescent="0.25">
      <c r="F594" s="71">
        <v>582</v>
      </c>
      <c r="G594" s="123">
        <v>33649.685039209216</v>
      </c>
    </row>
    <row r="595" spans="6:7" x14ac:dyDescent="0.25">
      <c r="F595" s="71">
        <v>583</v>
      </c>
      <c r="G595" s="123">
        <v>25229.229012498206</v>
      </c>
    </row>
    <row r="596" spans="6:7" x14ac:dyDescent="0.25">
      <c r="F596" s="71">
        <v>584</v>
      </c>
      <c r="G596" s="123">
        <v>17859.834020793332</v>
      </c>
    </row>
    <row r="597" spans="6:7" x14ac:dyDescent="0.25">
      <c r="F597" s="71">
        <v>585</v>
      </c>
      <c r="G597" s="123">
        <v>26034.479516129715</v>
      </c>
    </row>
    <row r="598" spans="6:7" x14ac:dyDescent="0.25">
      <c r="F598" s="71">
        <v>586</v>
      </c>
      <c r="G598" s="123">
        <v>36522.120804954349</v>
      </c>
    </row>
    <row r="599" spans="6:7" x14ac:dyDescent="0.25">
      <c r="F599" s="71">
        <v>587</v>
      </c>
      <c r="G599" s="123">
        <v>21350.069407196865</v>
      </c>
    </row>
    <row r="600" spans="6:7" x14ac:dyDescent="0.25">
      <c r="F600" s="71">
        <v>588</v>
      </c>
      <c r="G600" s="123">
        <v>18677.134734093128</v>
      </c>
    </row>
    <row r="601" spans="6:7" x14ac:dyDescent="0.25">
      <c r="F601" s="71">
        <v>589</v>
      </c>
      <c r="G601" s="123">
        <v>50612.73896784622</v>
      </c>
    </row>
    <row r="602" spans="6:7" x14ac:dyDescent="0.25">
      <c r="F602" s="71">
        <v>590</v>
      </c>
      <c r="G602" s="123">
        <v>39959.367743469455</v>
      </c>
    </row>
    <row r="603" spans="6:7" x14ac:dyDescent="0.25">
      <c r="F603" s="71">
        <v>591</v>
      </c>
      <c r="G603" s="123">
        <v>33590.356615463104</v>
      </c>
    </row>
    <row r="604" spans="6:7" x14ac:dyDescent="0.25">
      <c r="F604" s="71">
        <v>592</v>
      </c>
      <c r="G604" s="123">
        <v>8252.2452034226117</v>
      </c>
    </row>
    <row r="605" spans="6:7" x14ac:dyDescent="0.25">
      <c r="F605" s="71">
        <v>593</v>
      </c>
      <c r="G605" s="123">
        <v>25008.000717806284</v>
      </c>
    </row>
    <row r="606" spans="6:7" x14ac:dyDescent="0.25">
      <c r="F606" s="71">
        <v>594</v>
      </c>
      <c r="G606" s="123">
        <v>28046.986628625855</v>
      </c>
    </row>
    <row r="607" spans="6:7" x14ac:dyDescent="0.25">
      <c r="F607" s="71">
        <v>595</v>
      </c>
      <c r="G607" s="123">
        <v>26448.854268738665</v>
      </c>
    </row>
    <row r="608" spans="6:7" x14ac:dyDescent="0.25">
      <c r="F608" s="71">
        <v>596</v>
      </c>
      <c r="G608" s="123">
        <v>36825.078147195512</v>
      </c>
    </row>
    <row r="609" spans="6:7" x14ac:dyDescent="0.25">
      <c r="F609" s="71">
        <v>597</v>
      </c>
      <c r="G609" s="123">
        <v>34618.923058665176</v>
      </c>
    </row>
    <row r="610" spans="6:7" x14ac:dyDescent="0.25">
      <c r="F610" s="71">
        <v>598</v>
      </c>
      <c r="G610" s="123">
        <v>56303.99116036862</v>
      </c>
    </row>
    <row r="611" spans="6:7" x14ac:dyDescent="0.25">
      <c r="F611" s="71">
        <v>599</v>
      </c>
      <c r="G611" s="123">
        <v>24416.355029186572</v>
      </c>
    </row>
    <row r="612" spans="6:7" x14ac:dyDescent="0.25">
      <c r="F612" s="71">
        <v>600</v>
      </c>
      <c r="G612" s="123">
        <v>26434.632148084958</v>
      </c>
    </row>
    <row r="613" spans="6:7" x14ac:dyDescent="0.25">
      <c r="F613" s="71">
        <v>601</v>
      </c>
      <c r="G613" s="123">
        <v>29910.191056329597</v>
      </c>
    </row>
    <row r="614" spans="6:7" x14ac:dyDescent="0.25">
      <c r="F614" s="71">
        <v>602</v>
      </c>
      <c r="G614" s="123">
        <v>30984.049290425064</v>
      </c>
    </row>
    <row r="615" spans="6:7" x14ac:dyDescent="0.25">
      <c r="F615" s="71">
        <v>603</v>
      </c>
      <c r="G615" s="123">
        <v>24283.476450006947</v>
      </c>
    </row>
    <row r="616" spans="6:7" x14ac:dyDescent="0.25">
      <c r="F616" s="71">
        <v>604</v>
      </c>
      <c r="G616" s="123">
        <v>26408.890858650979</v>
      </c>
    </row>
    <row r="617" spans="6:7" x14ac:dyDescent="0.25">
      <c r="F617" s="71">
        <v>605</v>
      </c>
      <c r="G617" s="123">
        <v>50134.27142309412</v>
      </c>
    </row>
    <row r="618" spans="6:7" x14ac:dyDescent="0.25">
      <c r="F618" s="71">
        <v>606</v>
      </c>
      <c r="G618" s="123">
        <v>26068.289685782274</v>
      </c>
    </row>
    <row r="619" spans="6:7" x14ac:dyDescent="0.25">
      <c r="F619" s="71">
        <v>607</v>
      </c>
      <c r="G619" s="123">
        <v>20624.379168730578</v>
      </c>
    </row>
    <row r="620" spans="6:7" x14ac:dyDescent="0.25">
      <c r="F620" s="71">
        <v>608</v>
      </c>
      <c r="G620" s="123">
        <v>38853.796911305093</v>
      </c>
    </row>
    <row r="621" spans="6:7" x14ac:dyDescent="0.25">
      <c r="F621" s="71">
        <v>609</v>
      </c>
      <c r="G621" s="123">
        <v>23139.401820620042</v>
      </c>
    </row>
    <row r="622" spans="6:7" x14ac:dyDescent="0.25">
      <c r="F622" s="71">
        <v>610</v>
      </c>
      <c r="G622" s="123">
        <v>41196.89452331244</v>
      </c>
    </row>
    <row r="623" spans="6:7" x14ac:dyDescent="0.25">
      <c r="F623" s="71">
        <v>611</v>
      </c>
      <c r="G623" s="123">
        <v>27781.578852582476</v>
      </c>
    </row>
    <row r="624" spans="6:7" x14ac:dyDescent="0.25">
      <c r="F624" s="71">
        <v>612</v>
      </c>
      <c r="G624" s="123">
        <v>28998.432763680743</v>
      </c>
    </row>
    <row r="625" spans="6:7" x14ac:dyDescent="0.25">
      <c r="F625" s="71">
        <v>613</v>
      </c>
      <c r="G625" s="123">
        <v>20757.668722279181</v>
      </c>
    </row>
    <row r="626" spans="6:7" x14ac:dyDescent="0.25">
      <c r="F626" s="71">
        <v>614</v>
      </c>
      <c r="G626" s="123">
        <v>30149.913280075714</v>
      </c>
    </row>
    <row r="627" spans="6:7" x14ac:dyDescent="0.25">
      <c r="F627" s="71">
        <v>615</v>
      </c>
      <c r="G627" s="123">
        <v>32967.372151161908</v>
      </c>
    </row>
    <row r="628" spans="6:7" x14ac:dyDescent="0.25">
      <c r="F628" s="71">
        <v>616</v>
      </c>
      <c r="G628" s="123">
        <v>20418.617720914437</v>
      </c>
    </row>
    <row r="629" spans="6:7" x14ac:dyDescent="0.25">
      <c r="F629" s="71">
        <v>617</v>
      </c>
      <c r="G629" s="123">
        <v>47332.394464715209</v>
      </c>
    </row>
    <row r="630" spans="6:7" x14ac:dyDescent="0.25">
      <c r="F630" s="71">
        <v>618</v>
      </c>
      <c r="G630" s="123">
        <v>38442.299317499826</v>
      </c>
    </row>
    <row r="631" spans="6:7" x14ac:dyDescent="0.25">
      <c r="F631" s="71">
        <v>619</v>
      </c>
      <c r="G631" s="123">
        <v>19918.17871794639</v>
      </c>
    </row>
    <row r="632" spans="6:7" x14ac:dyDescent="0.25">
      <c r="F632" s="71">
        <v>620</v>
      </c>
      <c r="G632" s="123">
        <v>23200.957568027308</v>
      </c>
    </row>
    <row r="633" spans="6:7" x14ac:dyDescent="0.25">
      <c r="F633" s="71">
        <v>621</v>
      </c>
      <c r="G633" s="123">
        <v>25697.078630329805</v>
      </c>
    </row>
    <row r="634" spans="6:7" x14ac:dyDescent="0.25">
      <c r="F634" s="71">
        <v>622</v>
      </c>
      <c r="G634" s="123">
        <v>16899.945611808613</v>
      </c>
    </row>
    <row r="635" spans="6:7" x14ac:dyDescent="0.25">
      <c r="F635" s="71">
        <v>623</v>
      </c>
      <c r="G635" s="123">
        <v>42880.330214909249</v>
      </c>
    </row>
    <row r="636" spans="6:7" x14ac:dyDescent="0.25">
      <c r="F636" s="71">
        <v>624</v>
      </c>
      <c r="G636" s="123">
        <v>34357.302957943692</v>
      </c>
    </row>
    <row r="637" spans="6:7" x14ac:dyDescent="0.25">
      <c r="F637" s="71">
        <v>625</v>
      </c>
      <c r="G637" s="123">
        <v>27775.055333587101</v>
      </c>
    </row>
    <row r="638" spans="6:7" x14ac:dyDescent="0.25">
      <c r="F638" s="71">
        <v>626</v>
      </c>
      <c r="G638" s="123">
        <v>33692.600744334719</v>
      </c>
    </row>
    <row r="639" spans="6:7" x14ac:dyDescent="0.25">
      <c r="F639" s="71">
        <v>627</v>
      </c>
      <c r="G639" s="123">
        <v>40035.053978111187</v>
      </c>
    </row>
    <row r="640" spans="6:7" x14ac:dyDescent="0.25">
      <c r="F640" s="71">
        <v>628</v>
      </c>
      <c r="G640" s="123">
        <v>15444.594035261391</v>
      </c>
    </row>
    <row r="641" spans="6:7" x14ac:dyDescent="0.25">
      <c r="F641" s="71">
        <v>629</v>
      </c>
      <c r="G641" s="123">
        <v>16786.617226491413</v>
      </c>
    </row>
    <row r="642" spans="6:7" x14ac:dyDescent="0.25">
      <c r="F642" s="71">
        <v>630</v>
      </c>
      <c r="G642" s="123">
        <v>21715.629813852524</v>
      </c>
    </row>
    <row r="643" spans="6:7" x14ac:dyDescent="0.25">
      <c r="F643" s="71">
        <v>631</v>
      </c>
      <c r="G643" s="123">
        <v>43807.784870675045</v>
      </c>
    </row>
    <row r="644" spans="6:7" x14ac:dyDescent="0.25">
      <c r="F644" s="71">
        <v>632</v>
      </c>
      <c r="G644" s="123">
        <v>28823.702855817093</v>
      </c>
    </row>
    <row r="645" spans="6:7" x14ac:dyDescent="0.25">
      <c r="F645" s="71">
        <v>633</v>
      </c>
      <c r="G645" s="123">
        <v>34697.077426419048</v>
      </c>
    </row>
    <row r="646" spans="6:7" x14ac:dyDescent="0.25">
      <c r="F646" s="71">
        <v>634</v>
      </c>
      <c r="G646" s="123">
        <v>40354.258249410224</v>
      </c>
    </row>
    <row r="647" spans="6:7" x14ac:dyDescent="0.25">
      <c r="F647" s="71">
        <v>635</v>
      </c>
      <c r="G647" s="123">
        <v>16233.542532564568</v>
      </c>
    </row>
    <row r="648" spans="6:7" x14ac:dyDescent="0.25">
      <c r="F648" s="71">
        <v>636</v>
      </c>
      <c r="G648" s="123">
        <v>22380.055778462367</v>
      </c>
    </row>
    <row r="649" spans="6:7" x14ac:dyDescent="0.25">
      <c r="F649" s="71">
        <v>637</v>
      </c>
      <c r="G649" s="123">
        <v>14764.512595632914</v>
      </c>
    </row>
    <row r="650" spans="6:7" x14ac:dyDescent="0.25">
      <c r="F650" s="71">
        <v>638</v>
      </c>
      <c r="G650" s="123">
        <v>25591.455744524672</v>
      </c>
    </row>
    <row r="651" spans="6:7" x14ac:dyDescent="0.25">
      <c r="F651" s="71">
        <v>639</v>
      </c>
      <c r="G651" s="123">
        <v>30994.311148477362</v>
      </c>
    </row>
    <row r="652" spans="6:7" x14ac:dyDescent="0.25">
      <c r="F652" s="71">
        <v>640</v>
      </c>
      <c r="G652" s="123">
        <v>21036.10731322736</v>
      </c>
    </row>
    <row r="653" spans="6:7" x14ac:dyDescent="0.25">
      <c r="F653" s="71">
        <v>641</v>
      </c>
      <c r="G653" s="123">
        <v>11734.622610809432</v>
      </c>
    </row>
    <row r="654" spans="6:7" x14ac:dyDescent="0.25">
      <c r="F654" s="71">
        <v>642</v>
      </c>
      <c r="G654" s="123">
        <v>20234.581662271816</v>
      </c>
    </row>
    <row r="655" spans="6:7" x14ac:dyDescent="0.25">
      <c r="F655" s="71">
        <v>643</v>
      </c>
      <c r="G655" s="123">
        <v>16313.82501914635</v>
      </c>
    </row>
    <row r="656" spans="6:7" x14ac:dyDescent="0.25">
      <c r="F656" s="71">
        <v>644</v>
      </c>
      <c r="G656" s="123">
        <v>10745.116915699064</v>
      </c>
    </row>
    <row r="657" spans="6:7" x14ac:dyDescent="0.25">
      <c r="F657" s="71">
        <v>645</v>
      </c>
      <c r="G657" s="123">
        <v>26001.993659242278</v>
      </c>
    </row>
    <row r="658" spans="6:7" x14ac:dyDescent="0.25">
      <c r="F658" s="71">
        <v>646</v>
      </c>
      <c r="G658" s="123">
        <v>25354.816533547324</v>
      </c>
    </row>
    <row r="659" spans="6:7" x14ac:dyDescent="0.25">
      <c r="F659" s="71">
        <v>647</v>
      </c>
      <c r="G659" s="123">
        <v>24786.224094984624</v>
      </c>
    </row>
    <row r="660" spans="6:7" x14ac:dyDescent="0.25">
      <c r="F660" s="71">
        <v>648</v>
      </c>
      <c r="G660" s="123">
        <v>23165.302818689357</v>
      </c>
    </row>
    <row r="661" spans="6:7" x14ac:dyDescent="0.25">
      <c r="F661" s="71">
        <v>649</v>
      </c>
      <c r="G661" s="123">
        <v>23807.481873789438</v>
      </c>
    </row>
    <row r="662" spans="6:7" x14ac:dyDescent="0.25">
      <c r="F662" s="71">
        <v>650</v>
      </c>
      <c r="G662" s="123">
        <v>13627.352342838585</v>
      </c>
    </row>
    <row r="663" spans="6:7" x14ac:dyDescent="0.25">
      <c r="F663" s="71">
        <v>651</v>
      </c>
      <c r="G663" s="123">
        <v>24149.353498272954</v>
      </c>
    </row>
    <row r="664" spans="6:7" x14ac:dyDescent="0.25">
      <c r="F664" s="71">
        <v>652</v>
      </c>
      <c r="G664" s="123">
        <v>25147.975787016079</v>
      </c>
    </row>
    <row r="665" spans="6:7" x14ac:dyDescent="0.25">
      <c r="F665" s="71">
        <v>653</v>
      </c>
      <c r="G665" s="123">
        <v>33946.230903123978</v>
      </c>
    </row>
    <row r="666" spans="6:7" x14ac:dyDescent="0.25">
      <c r="F666" s="71">
        <v>654</v>
      </c>
      <c r="G666" s="123">
        <v>17364.85451002813</v>
      </c>
    </row>
    <row r="667" spans="6:7" x14ac:dyDescent="0.25">
      <c r="F667" s="71">
        <v>655</v>
      </c>
      <c r="G667" s="123">
        <v>30421.735291047895</v>
      </c>
    </row>
    <row r="668" spans="6:7" x14ac:dyDescent="0.25">
      <c r="F668" s="71">
        <v>656</v>
      </c>
      <c r="G668" s="123">
        <v>36939.748287685725</v>
      </c>
    </row>
    <row r="669" spans="6:7" x14ac:dyDescent="0.25">
      <c r="F669" s="71">
        <v>657</v>
      </c>
      <c r="G669" s="123">
        <v>24491.387771232676</v>
      </c>
    </row>
    <row r="670" spans="6:7" x14ac:dyDescent="0.25">
      <c r="F670" s="71">
        <v>658</v>
      </c>
      <c r="G670" s="123">
        <v>30043.077234113152</v>
      </c>
    </row>
    <row r="671" spans="6:7" x14ac:dyDescent="0.25">
      <c r="F671" s="71">
        <v>659</v>
      </c>
      <c r="G671" s="123">
        <v>30020.355608536</v>
      </c>
    </row>
    <row r="672" spans="6:7" x14ac:dyDescent="0.25">
      <c r="F672" s="71">
        <v>660</v>
      </c>
      <c r="G672" s="123">
        <v>25519.840420693203</v>
      </c>
    </row>
    <row r="673" spans="6:7" x14ac:dyDescent="0.25">
      <c r="F673" s="71">
        <v>661</v>
      </c>
      <c r="G673" s="123">
        <v>19559.574797533525</v>
      </c>
    </row>
    <row r="674" spans="6:7" x14ac:dyDescent="0.25">
      <c r="F674" s="71">
        <v>662</v>
      </c>
      <c r="G674" s="123">
        <v>23157.159851821445</v>
      </c>
    </row>
    <row r="675" spans="6:7" x14ac:dyDescent="0.25">
      <c r="F675" s="71">
        <v>663</v>
      </c>
      <c r="G675" s="123">
        <v>37327.409201867471</v>
      </c>
    </row>
    <row r="676" spans="6:7" x14ac:dyDescent="0.25">
      <c r="F676" s="71">
        <v>664</v>
      </c>
      <c r="G676" s="123">
        <v>26398.959221413748</v>
      </c>
    </row>
    <row r="677" spans="6:7" x14ac:dyDescent="0.25">
      <c r="F677" s="71">
        <v>665</v>
      </c>
      <c r="G677" s="123">
        <v>13373.47271831601</v>
      </c>
    </row>
    <row r="678" spans="6:7" x14ac:dyDescent="0.25">
      <c r="F678" s="71">
        <v>666</v>
      </c>
      <c r="G678" s="123">
        <v>27908.285057064113</v>
      </c>
    </row>
    <row r="679" spans="6:7" x14ac:dyDescent="0.25">
      <c r="F679" s="71">
        <v>667</v>
      </c>
      <c r="G679" s="123">
        <v>40443.157856517915</v>
      </c>
    </row>
    <row r="680" spans="6:7" x14ac:dyDescent="0.25">
      <c r="F680" s="71">
        <v>668</v>
      </c>
      <c r="G680" s="123">
        <v>46061.505707969794</v>
      </c>
    </row>
    <row r="681" spans="6:7" x14ac:dyDescent="0.25">
      <c r="F681" s="71">
        <v>669</v>
      </c>
      <c r="G681" s="123">
        <v>37147.995484787447</v>
      </c>
    </row>
    <row r="682" spans="6:7" x14ac:dyDescent="0.25">
      <c r="F682" s="71">
        <v>670</v>
      </c>
      <c r="G682" s="123">
        <v>31745.483538499007</v>
      </c>
    </row>
    <row r="683" spans="6:7" x14ac:dyDescent="0.25">
      <c r="F683" s="71">
        <v>671</v>
      </c>
      <c r="G683" s="123">
        <v>31103.655881802973</v>
      </c>
    </row>
    <row r="684" spans="6:7" x14ac:dyDescent="0.25">
      <c r="F684" s="71">
        <v>672</v>
      </c>
      <c r="G684" s="123">
        <v>49226.999154629615</v>
      </c>
    </row>
    <row r="685" spans="6:7" x14ac:dyDescent="0.25">
      <c r="F685" s="71">
        <v>673</v>
      </c>
      <c r="G685" s="123">
        <v>34352.755836308264</v>
      </c>
    </row>
    <row r="686" spans="6:7" x14ac:dyDescent="0.25">
      <c r="F686" s="71">
        <v>674</v>
      </c>
      <c r="G686" s="123">
        <v>39727.372018886985</v>
      </c>
    </row>
    <row r="687" spans="6:7" x14ac:dyDescent="0.25">
      <c r="F687" s="71">
        <v>675</v>
      </c>
      <c r="G687" s="123">
        <v>27156.607645000444</v>
      </c>
    </row>
    <row r="688" spans="6:7" x14ac:dyDescent="0.25">
      <c r="F688" s="71">
        <v>676</v>
      </c>
      <c r="G688" s="123">
        <v>44100.060896831172</v>
      </c>
    </row>
    <row r="689" spans="6:7" x14ac:dyDescent="0.25">
      <c r="F689" s="71">
        <v>677</v>
      </c>
      <c r="G689" s="123">
        <v>37536.72064874597</v>
      </c>
    </row>
    <row r="690" spans="6:7" x14ac:dyDescent="0.25">
      <c r="F690" s="71">
        <v>678</v>
      </c>
      <c r="G690" s="123">
        <v>30495.141366154698</v>
      </c>
    </row>
    <row r="691" spans="6:7" x14ac:dyDescent="0.25">
      <c r="F691" s="71">
        <v>679</v>
      </c>
      <c r="G691" s="123">
        <v>38733.040759536932</v>
      </c>
    </row>
    <row r="692" spans="6:7" x14ac:dyDescent="0.25">
      <c r="F692" s="71">
        <v>680</v>
      </c>
      <c r="G692" s="123">
        <v>32391.832780389854</v>
      </c>
    </row>
    <row r="693" spans="6:7" x14ac:dyDescent="0.25">
      <c r="F693" s="71">
        <v>681</v>
      </c>
      <c r="G693" s="123">
        <v>22561.427657685526</v>
      </c>
    </row>
    <row r="694" spans="6:7" x14ac:dyDescent="0.25">
      <c r="F694" s="71">
        <v>682</v>
      </c>
      <c r="G694" s="123">
        <v>39431.35790916007</v>
      </c>
    </row>
    <row r="695" spans="6:7" x14ac:dyDescent="0.25">
      <c r="F695" s="71">
        <v>683</v>
      </c>
      <c r="G695" s="123">
        <v>39031.007257988014</v>
      </c>
    </row>
    <row r="696" spans="6:7" x14ac:dyDescent="0.25">
      <c r="F696" s="71">
        <v>684</v>
      </c>
      <c r="G696" s="123">
        <v>21914.193365035768</v>
      </c>
    </row>
    <row r="697" spans="6:7" x14ac:dyDescent="0.25">
      <c r="F697" s="71">
        <v>685</v>
      </c>
      <c r="G697" s="123">
        <v>20445.620749293295</v>
      </c>
    </row>
    <row r="698" spans="6:7" x14ac:dyDescent="0.25">
      <c r="F698" s="71">
        <v>686</v>
      </c>
      <c r="G698" s="123">
        <v>32484.021658022011</v>
      </c>
    </row>
    <row r="699" spans="6:7" x14ac:dyDescent="0.25">
      <c r="F699" s="71">
        <v>687</v>
      </c>
      <c r="G699" s="123">
        <v>18735.449583738919</v>
      </c>
    </row>
    <row r="700" spans="6:7" x14ac:dyDescent="0.25">
      <c r="F700" s="71">
        <v>688</v>
      </c>
      <c r="G700" s="123">
        <v>35276.226452085692</v>
      </c>
    </row>
    <row r="701" spans="6:7" x14ac:dyDescent="0.25">
      <c r="F701" s="71">
        <v>689</v>
      </c>
      <c r="G701" s="123">
        <v>34158.033442440152</v>
      </c>
    </row>
    <row r="702" spans="6:7" x14ac:dyDescent="0.25">
      <c r="F702" s="71">
        <v>690</v>
      </c>
      <c r="G702" s="123">
        <v>25569.860060932948</v>
      </c>
    </row>
    <row r="703" spans="6:7" x14ac:dyDescent="0.25">
      <c r="F703" s="71">
        <v>691</v>
      </c>
      <c r="G703" s="123">
        <v>22278.931140486733</v>
      </c>
    </row>
    <row r="704" spans="6:7" x14ac:dyDescent="0.25">
      <c r="F704" s="71">
        <v>692</v>
      </c>
      <c r="G704" s="123">
        <v>24102.702896835406</v>
      </c>
    </row>
    <row r="705" spans="6:7" x14ac:dyDescent="0.25">
      <c r="F705" s="71">
        <v>693</v>
      </c>
      <c r="G705" s="123">
        <v>34662.472193201196</v>
      </c>
    </row>
    <row r="706" spans="6:7" x14ac:dyDescent="0.25">
      <c r="F706" s="71">
        <v>694</v>
      </c>
      <c r="G706" s="123">
        <v>24814.265970643377</v>
      </c>
    </row>
    <row r="707" spans="6:7" x14ac:dyDescent="0.25">
      <c r="F707" s="71">
        <v>695</v>
      </c>
      <c r="G707" s="123">
        <v>35175.458801900873</v>
      </c>
    </row>
    <row r="708" spans="6:7" x14ac:dyDescent="0.25">
      <c r="F708" s="71">
        <v>696</v>
      </c>
      <c r="G708" s="123">
        <v>19634.392871086733</v>
      </c>
    </row>
    <row r="709" spans="6:7" x14ac:dyDescent="0.25">
      <c r="F709" s="71">
        <v>697</v>
      </c>
      <c r="G709" s="123">
        <v>32802.720467820756</v>
      </c>
    </row>
    <row r="710" spans="6:7" x14ac:dyDescent="0.25">
      <c r="F710" s="71">
        <v>698</v>
      </c>
      <c r="G710" s="123">
        <v>28424.955298086763</v>
      </c>
    </row>
    <row r="711" spans="6:7" x14ac:dyDescent="0.25">
      <c r="F711" s="71">
        <v>699</v>
      </c>
      <c r="G711" s="123">
        <v>43345.559930297859</v>
      </c>
    </row>
    <row r="712" spans="6:7" x14ac:dyDescent="0.25">
      <c r="F712" s="71">
        <v>700</v>
      </c>
      <c r="G712" s="123">
        <v>32150.050455678072</v>
      </c>
    </row>
    <row r="713" spans="6:7" x14ac:dyDescent="0.25">
      <c r="F713" s="71">
        <v>701</v>
      </c>
      <c r="G713" s="123">
        <v>27962.923394081816</v>
      </c>
    </row>
    <row r="714" spans="6:7" x14ac:dyDescent="0.25">
      <c r="F714" s="71">
        <v>702</v>
      </c>
      <c r="G714" s="123">
        <v>14516.983703883479</v>
      </c>
    </row>
    <row r="715" spans="6:7" x14ac:dyDescent="0.25">
      <c r="F715" s="71">
        <v>703</v>
      </c>
      <c r="G715" s="123">
        <v>19464.936617279815</v>
      </c>
    </row>
    <row r="716" spans="6:7" x14ac:dyDescent="0.25">
      <c r="F716" s="71">
        <v>704</v>
      </c>
      <c r="G716" s="123">
        <v>25180.716651380426</v>
      </c>
    </row>
    <row r="717" spans="6:7" x14ac:dyDescent="0.25">
      <c r="F717" s="71">
        <v>705</v>
      </c>
      <c r="G717" s="123">
        <v>27118.165199107414</v>
      </c>
    </row>
    <row r="718" spans="6:7" x14ac:dyDescent="0.25">
      <c r="F718" s="71">
        <v>706</v>
      </c>
      <c r="G718" s="123">
        <v>42795.895220298829</v>
      </c>
    </row>
    <row r="719" spans="6:7" x14ac:dyDescent="0.25">
      <c r="F719" s="71">
        <v>707</v>
      </c>
      <c r="G719" s="123">
        <v>-2800.0798707703361</v>
      </c>
    </row>
    <row r="720" spans="6:7" x14ac:dyDescent="0.25">
      <c r="F720" s="71">
        <v>708</v>
      </c>
      <c r="G720" s="123">
        <v>29922.284818440421</v>
      </c>
    </row>
    <row r="721" spans="6:7" x14ac:dyDescent="0.25">
      <c r="F721" s="71">
        <v>709</v>
      </c>
      <c r="G721" s="123">
        <v>38061.323369032325</v>
      </c>
    </row>
    <row r="722" spans="6:7" x14ac:dyDescent="0.25">
      <c r="F722" s="71">
        <v>710</v>
      </c>
      <c r="G722" s="123">
        <v>45057.980853657544</v>
      </c>
    </row>
    <row r="723" spans="6:7" x14ac:dyDescent="0.25">
      <c r="F723" s="71">
        <v>711</v>
      </c>
      <c r="G723" s="123">
        <v>37034.337158544862</v>
      </c>
    </row>
    <row r="724" spans="6:7" x14ac:dyDescent="0.25">
      <c r="F724" s="71">
        <v>712</v>
      </c>
      <c r="G724" s="123">
        <v>11278.588128789645</v>
      </c>
    </row>
    <row r="725" spans="6:7" x14ac:dyDescent="0.25">
      <c r="F725" s="71">
        <v>713</v>
      </c>
      <c r="G725" s="123">
        <v>39853.192711460346</v>
      </c>
    </row>
    <row r="726" spans="6:7" x14ac:dyDescent="0.25">
      <c r="F726" s="71">
        <v>714</v>
      </c>
      <c r="G726" s="123">
        <v>24434.193278771134</v>
      </c>
    </row>
    <row r="727" spans="6:7" x14ac:dyDescent="0.25">
      <c r="F727" s="71">
        <v>715</v>
      </c>
      <c r="G727" s="123">
        <v>39515.859264983927</v>
      </c>
    </row>
    <row r="728" spans="6:7" x14ac:dyDescent="0.25">
      <c r="F728" s="71">
        <v>716</v>
      </c>
      <c r="G728" s="123">
        <v>44761.556180579872</v>
      </c>
    </row>
    <row r="729" spans="6:7" x14ac:dyDescent="0.25">
      <c r="F729" s="71">
        <v>717</v>
      </c>
      <c r="G729" s="123">
        <v>18913.564567066485</v>
      </c>
    </row>
    <row r="730" spans="6:7" x14ac:dyDescent="0.25">
      <c r="F730" s="71">
        <v>718</v>
      </c>
      <c r="G730" s="123">
        <v>15264.65548990891</v>
      </c>
    </row>
    <row r="731" spans="6:7" x14ac:dyDescent="0.25">
      <c r="F731" s="71">
        <v>719</v>
      </c>
      <c r="G731" s="123">
        <v>28521.330657652496</v>
      </c>
    </row>
    <row r="732" spans="6:7" x14ac:dyDescent="0.25">
      <c r="F732" s="71">
        <v>720</v>
      </c>
      <c r="G732" s="123">
        <v>20728.389723524975</v>
      </c>
    </row>
    <row r="733" spans="6:7" x14ac:dyDescent="0.25">
      <c r="F733" s="71">
        <v>721</v>
      </c>
      <c r="G733" s="123">
        <v>25159.549410389183</v>
      </c>
    </row>
    <row r="734" spans="6:7" x14ac:dyDescent="0.25">
      <c r="F734" s="71">
        <v>722</v>
      </c>
      <c r="G734" s="123">
        <v>18600.785560970471</v>
      </c>
    </row>
    <row r="735" spans="6:7" x14ac:dyDescent="0.25">
      <c r="F735" s="71">
        <v>723</v>
      </c>
      <c r="G735" s="123">
        <v>22719.092012498055</v>
      </c>
    </row>
    <row r="736" spans="6:7" x14ac:dyDescent="0.25">
      <c r="F736" s="71">
        <v>724</v>
      </c>
      <c r="G736" s="123">
        <v>28798.754791442345</v>
      </c>
    </row>
    <row r="737" spans="6:7" x14ac:dyDescent="0.25">
      <c r="F737" s="71">
        <v>725</v>
      </c>
      <c r="G737" s="123">
        <v>17809.318971665853</v>
      </c>
    </row>
    <row r="738" spans="6:7" x14ac:dyDescent="0.25">
      <c r="F738" s="71">
        <v>726</v>
      </c>
      <c r="G738" s="123">
        <v>7792.640335400014</v>
      </c>
    </row>
    <row r="739" spans="6:7" x14ac:dyDescent="0.25">
      <c r="F739" s="71">
        <v>727</v>
      </c>
      <c r="G739" s="123">
        <v>34655.080713897602</v>
      </c>
    </row>
    <row r="740" spans="6:7" x14ac:dyDescent="0.25">
      <c r="F740" s="71">
        <v>728</v>
      </c>
      <c r="G740" s="123">
        <v>43645.779618283043</v>
      </c>
    </row>
    <row r="741" spans="6:7" x14ac:dyDescent="0.25">
      <c r="F741" s="71">
        <v>729</v>
      </c>
      <c r="G741" s="123">
        <v>48101.659421554694</v>
      </c>
    </row>
    <row r="742" spans="6:7" x14ac:dyDescent="0.25">
      <c r="F742" s="71">
        <v>730</v>
      </c>
      <c r="G742" s="123">
        <v>41357.540777480732</v>
      </c>
    </row>
    <row r="743" spans="6:7" x14ac:dyDescent="0.25">
      <c r="F743" s="71">
        <v>731</v>
      </c>
      <c r="G743" s="123">
        <v>35055.730269428648</v>
      </c>
    </row>
    <row r="744" spans="6:7" x14ac:dyDescent="0.25">
      <c r="F744" s="71">
        <v>732</v>
      </c>
      <c r="G744" s="123">
        <v>23952.540550703961</v>
      </c>
    </row>
    <row r="745" spans="6:7" x14ac:dyDescent="0.25">
      <c r="F745" s="71">
        <v>733</v>
      </c>
      <c r="G745" s="123">
        <v>31325.18364006927</v>
      </c>
    </row>
    <row r="746" spans="6:7" x14ac:dyDescent="0.25">
      <c r="F746" s="71">
        <v>734</v>
      </c>
      <c r="G746" s="123">
        <v>26588.307024298982</v>
      </c>
    </row>
    <row r="747" spans="6:7" x14ac:dyDescent="0.25">
      <c r="F747" s="71">
        <v>735</v>
      </c>
      <c r="G747" s="123">
        <v>24983.548298773374</v>
      </c>
    </row>
    <row r="748" spans="6:7" x14ac:dyDescent="0.25">
      <c r="F748" s="71">
        <v>736</v>
      </c>
      <c r="G748" s="123">
        <v>26769.820656001833</v>
      </c>
    </row>
    <row r="749" spans="6:7" x14ac:dyDescent="0.25">
      <c r="F749" s="71">
        <v>737</v>
      </c>
      <c r="G749" s="123">
        <v>43052.490731966594</v>
      </c>
    </row>
    <row r="750" spans="6:7" x14ac:dyDescent="0.25">
      <c r="F750" s="71">
        <v>738</v>
      </c>
      <c r="G750" s="123">
        <v>23169.489360342923</v>
      </c>
    </row>
    <row r="751" spans="6:7" x14ac:dyDescent="0.25">
      <c r="F751" s="71">
        <v>739</v>
      </c>
      <c r="G751" s="123">
        <v>22484.020210923114</v>
      </c>
    </row>
    <row r="752" spans="6:7" x14ac:dyDescent="0.25">
      <c r="F752" s="71">
        <v>740</v>
      </c>
      <c r="G752" s="123">
        <v>43991.839138634517</v>
      </c>
    </row>
    <row r="753" spans="6:7" x14ac:dyDescent="0.25">
      <c r="F753" s="71">
        <v>741</v>
      </c>
      <c r="G753" s="123">
        <v>23760.46576066456</v>
      </c>
    </row>
    <row r="754" spans="6:7" x14ac:dyDescent="0.25">
      <c r="F754" s="71">
        <v>742</v>
      </c>
      <c r="G754" s="123">
        <v>13526.209415482466</v>
      </c>
    </row>
    <row r="755" spans="6:7" x14ac:dyDescent="0.25">
      <c r="F755" s="71">
        <v>743</v>
      </c>
      <c r="G755" s="123">
        <v>43067.074167090293</v>
      </c>
    </row>
    <row r="756" spans="6:7" x14ac:dyDescent="0.25">
      <c r="F756" s="71">
        <v>744</v>
      </c>
      <c r="G756" s="123">
        <v>31901.13744812064</v>
      </c>
    </row>
    <row r="757" spans="6:7" x14ac:dyDescent="0.25">
      <c r="F757" s="71">
        <v>745</v>
      </c>
      <c r="G757" s="123">
        <v>34095.133073412777</v>
      </c>
    </row>
    <row r="758" spans="6:7" x14ac:dyDescent="0.25">
      <c r="F758" s="71">
        <v>746</v>
      </c>
      <c r="G758" s="123">
        <v>18555.99666105265</v>
      </c>
    </row>
    <row r="759" spans="6:7" x14ac:dyDescent="0.25">
      <c r="F759" s="71">
        <v>747</v>
      </c>
      <c r="G759" s="123">
        <v>18533.974902523685</v>
      </c>
    </row>
    <row r="760" spans="6:7" x14ac:dyDescent="0.25">
      <c r="F760" s="71">
        <v>748</v>
      </c>
      <c r="G760" s="123">
        <v>-2426.8929461573098</v>
      </c>
    </row>
    <row r="761" spans="6:7" x14ac:dyDescent="0.25">
      <c r="F761" s="71">
        <v>749</v>
      </c>
      <c r="G761" s="123">
        <v>34656.250483022159</v>
      </c>
    </row>
    <row r="762" spans="6:7" x14ac:dyDescent="0.25">
      <c r="F762" s="73">
        <v>750</v>
      </c>
      <c r="G762" s="124">
        <v>19918.875856891395</v>
      </c>
    </row>
  </sheetData>
  <mergeCells count="6">
    <mergeCell ref="G5:I5"/>
    <mergeCell ref="G6:I6"/>
    <mergeCell ref="G7:I7"/>
    <mergeCell ref="G8:I8"/>
    <mergeCell ref="G9:I9"/>
    <mergeCell ref="G10:I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Deposits</vt:lpstr>
      <vt:lpstr>Bonds</vt:lpstr>
      <vt:lpstr>AB-InBev</vt:lpstr>
      <vt:lpstr>Colruyt</vt:lpstr>
      <vt:lpstr>Solvay</vt:lpstr>
      <vt:lpstr>KBC group</vt:lpstr>
      <vt:lpstr>Bekaert</vt:lpstr>
      <vt:lpstr>Portfolio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Willem</dc:creator>
  <cp:lastModifiedBy>Willem</cp:lastModifiedBy>
  <dcterms:created xsi:type="dcterms:W3CDTF">2016-12-28T10:31:41Z</dcterms:created>
  <dcterms:modified xsi:type="dcterms:W3CDTF">2017-01-18T14:40:14Z</dcterms:modified>
</cp:coreProperties>
</file>